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tabRatio="598"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George</author>
  </authors>
  <commentList>
    <comment ref="B16" authorId="0">
      <text>
        <r>
          <rPr>
            <sz val="9"/>
            <rFont val="Tahoma"/>
            <family val="2"/>
          </rPr>
          <t xml:space="preserve">Survey
Start Time: 5:45 pm
Tide: 15.4 feet 
Duration: 2.0 hrs
High Tide
18.3 feet
4:13 pm 
Airport Weather
Temp: 34 F at 6:00 pm
          34 F at 8:00 pm
Wind: W at 3-8 mph  
Sky:  Partly Cloudy
Ppt:  None
Wind:  None
</t>
        </r>
      </text>
    </comment>
    <comment ref="C16" authorId="0">
      <text>
        <r>
          <rPr>
            <sz val="9"/>
            <rFont val="Tahoma"/>
            <family val="2"/>
          </rPr>
          <t xml:space="preserve">Survey
Start Time:  8:00 am 
Tide: 15.3 feet
Duration: 2.0 hours
High Tide
16.6 feet
6:42 am 
Airport Weather
Temp: 31 F at 8:00 am 
          36 F at 10:00 am
Sky:  Cloudy but clearing
Ppt:  Rain and snow at start 
Wind: NE 0-10 mph
</t>
        </r>
      </text>
    </comment>
    <comment ref="D16" authorId="0">
      <text>
        <r>
          <rPr>
            <sz val="9"/>
            <rFont val="Tahoma"/>
            <family val="2"/>
          </rPr>
          <t xml:space="preserve">
Survey
Starting Time:  2:15 pm 
Tide: 15.5 feet
Duration: 2.0 hours
High Tide
17.1 feet
1:03 pm
Airport Weather
Temp: 42 F at 2:00 pm 
          44 F at 5:00 pm 
Sky:  Cloudy
Ppt:  Light rain 
Wind:  NNE at 15 mph.</t>
        </r>
      </text>
    </comment>
    <comment ref="E16" authorId="0">
      <text>
        <r>
          <rPr>
            <sz val="9"/>
            <rFont val="Tahoma"/>
            <family val="2"/>
          </rPr>
          <t xml:space="preserve">
Survey
Start Time: 6:30 pm
Tide:  15.7 feet 
Duration:  2.0 hours
High Tide
18.4 feet 
4:57 pm
Airport Weather
Temp: 41 F at 6:00 pm 
          40 F at 8:00 pm
Sky:  Cloudy
Ppt:  Light drizzle at end of session
Wind: WSW at 12 mph</t>
        </r>
      </text>
    </comment>
    <comment ref="F16" authorId="0">
      <text>
        <r>
          <rPr>
            <sz val="9"/>
            <rFont val="Tahoma"/>
            <family val="2"/>
          </rPr>
          <t xml:space="preserve">
Survey
Start Time:  7:30 am
Tide:  13.6 feet
Duration:  2.0 hours
High Tide
13.6 feet 
7:37 am 
Weather
Temp:  34 F at 7:00 am
           43 F at 10:00 am
Sky:   Clear
Ppt: None 
Wind:  None
</t>
        </r>
      </text>
    </comment>
    <comment ref="G16" authorId="0">
      <text>
        <r>
          <rPr>
            <sz val="9"/>
            <rFont val="Tahoma"/>
            <family val="2"/>
          </rPr>
          <t xml:space="preserve">
Survey
Starting Time:  1:30 pm
Tide:  14.7 feet
Duration:  2.0 hours
High Tide
14.7 feet
1:16 pm 
Airport Weather
Temp:  46 F at 1:99 pm
           45 F at 4:00 pm
Sky:  Clear
Ppt:  None
Wind:  SE at 8-15 mph</t>
        </r>
      </text>
    </comment>
    <comment ref="E274" authorId="0">
      <text>
        <r>
          <rPr>
            <sz val="9"/>
            <rFont val="Tahoma"/>
            <family val="2"/>
          </rPr>
          <t xml:space="preserve">Monitors Included:
Karl Stoltzfus
</t>
        </r>
      </text>
    </comment>
    <comment ref="O102" authorId="0">
      <text>
        <r>
          <rPr>
            <sz val="9"/>
            <rFont val="Tahoma"/>
            <family val="2"/>
          </rPr>
          <t xml:space="preserve">George Matz.  19.0 high tide at 5;43 am. Weather: Clear and Temp about 39 F.
Looked from 6-7 but no shorebirds. 
</t>
        </r>
      </text>
    </comment>
    <comment ref="O145" authorId="0">
      <text>
        <r>
          <rPr>
            <sz val="9"/>
            <rFont val="Tahoma"/>
            <family val="2"/>
          </rPr>
          <t xml:space="preserve">George Matz;  Looked from 6-7 am.  No shorebirds.
</t>
        </r>
      </text>
    </comment>
    <comment ref="O59" authorId="0">
      <text>
        <r>
          <rPr>
            <sz val="9"/>
            <rFont val="Tahoma"/>
            <family val="2"/>
          </rPr>
          <t>George Matz: Looked from 6-7 am.  No shorebirds
  High tide (19.0 ft) at 5:43 am.
Weather: Clear and 30 F.</t>
        </r>
      </text>
    </comment>
    <comment ref="H16" authorId="0">
      <text>
        <r>
          <rPr>
            <sz val="9"/>
            <rFont val="Tahoma"/>
            <family val="0"/>
          </rPr>
          <t xml:space="preserve">
Survey
Starting Time: 6:15 pm 
Tide:  15.1 feet 
Duration: 2.0 Hours
High Tide
17.6 feet
4:41 pm 
Airport Weather
Temp:  42 F at 6:00 pm
           43 F at 9:00 pm
Sky:  partly cloudy
PPT:  none
Wind: WSW at 7-12 mph </t>
        </r>
      </text>
    </comment>
    <comment ref="A13" authorId="0">
      <text>
        <r>
          <rPr>
            <sz val="9"/>
            <rFont val="Tahoma"/>
            <family val="2"/>
          </rPr>
          <t xml:space="preserve">
The Homer Spit is located in the central part of Kachemak Bay.
Kachemak Bay is a 64-km-long (40 mi) arm of Cook Inlet in the U.S. state of Alaska, located on the southwest side of the Kenai Peninsula. The communities of Homer, Halibut Cove, Seldovia, Nanwalek, Port Graham, and Kachemak City are on the bay as well as three Old Believer settlements in the Fox River area.
Features
Kachemak Bay is home to Alaska's only state wilderness park, Kachemak Bay State Park. Kachemak Bay State park was the first state park in Alaska. There is no road access to most of the park; visitors must arrive by airplane or boat.
Kachemak Bay is also home to the Kachemak Bay Research Reserve, the largest reserve in the National Estuarine Research Reserve System. It is a very active site of research and education. The bay hosts a remarkably high level of biological activity, due in part to water circulation patterns which keep shellfish larva and nutrients in the bay. While surface waters push nutrients out into the bay, ocean currents push them back into the bay, creating a very fertile environment. Both fish and shellfish are abundant in the bay, year-round. Waterbirds and marine mammals including otters, seals, porpoise, and whales remain in the bay all year. The bay provides winter homes for 90% of the seabird and waterfowl populations of Lower Cook Inlet. Land mammals are frequently seen during the warmer seasons. Moose, coyote, and bears are frequently seen.
The tides at Kachemak Bay are extreme, with an average vertical difference of fifteen feet (4.6m), and recorded extremes of twenty-eight feet (5.8m)
Source:  Wikipedia
</t>
        </r>
      </text>
    </comment>
    <comment ref="A56" authorId="0">
      <text>
        <r>
          <rPr>
            <sz val="9"/>
            <rFont val="Tahoma"/>
            <family val="2"/>
          </rPr>
          <t xml:space="preserve">Mud Bay begins at the base of Homer Spit, on its eastern side, and continues for nearly a mile to a beach house.  It includes intertidal mud flats that are rich with the marine invertebrates which attracts large concentrations of migrating shorebirds.   
There are two viewing platforms along the bike trail that parallels the Spit Road.  Because of tides, the second viewing platform provides
 the most advantageous viewing and was mostly used for this stationary count.
</t>
        </r>
      </text>
    </comment>
    <comment ref="A99" authorId="0">
      <text>
        <r>
          <rPr>
            <sz val="9"/>
            <rFont val="Tahoma"/>
            <family val="2"/>
          </rPr>
          <t xml:space="preserve">
Mariner Park Lagoon begins at the base of Homer Spit, on its western side, and continues south for less than half a mile to the Mariner Park beach campsite.  Due in part to glacial rebound, the lagoon is now flooded with seawater only during tides that are higher than average. Freshwater drainage from a nearby bluff provides some of the water that accumulates on the lagoon mud flats.  Consequently, Mariner Lagoon may 
not have the invertebrate population that Mud Bay has and provides less foraging opportunity for migrating shorebirds.
Stationary monitoring was from the Lighthouse viewing platform which provides a good view of the entire area.</t>
        </r>
      </text>
    </comment>
    <comment ref="A142" authorId="0">
      <text>
        <r>
          <rPr>
            <sz val="9"/>
            <rFont val="Tahoma"/>
            <family val="2"/>
          </rPr>
          <t xml:space="preserve">
Mid-Spit includes the eastern side of Homer Spit from the first beach house near Mud Bay to the landing barge basin nearly two miles down the Spit Road. While some of this area is now industrially developed, it includes a stretch of about a mile of beach and uplands, from Green Timbers to Louie's Lagoon, that is not developed and provides important shorebird habitat.
</t>
        </r>
      </text>
    </comment>
    <comment ref="A185" authorId="0">
      <text>
        <r>
          <rPr>
            <sz val="9"/>
            <rFont val="Tahoma"/>
            <family val="2"/>
          </rPr>
          <t xml:space="preserve">
Outer Spit area goes from the barge basin to Lands End, a stretch of about 1.5 miles along the Spit road. This area includes the Fishing Hole and the Homer Boat Harbor.  Although most of this area is now developed, the rocks used as rip-rap to protect the harbor attract some shorebirds, such as Black Turnstones and Surfbirds.</t>
        </r>
      </text>
    </comment>
    <comment ref="A228" authorId="0">
      <text>
        <r>
          <rPr>
            <sz val="9"/>
            <rFont val="Tahoma"/>
            <family val="2"/>
          </rPr>
          <t xml:space="preserve">
Beluga Slough includes the intertidal area  from the outlet of Beluga Lake on Ocean Drive to the Kachemak Bay shoreline.  The intertidal area attracts waterfowl and some shorebirds.
</t>
        </r>
      </text>
    </comment>
    <comment ref="A271" authorId="0">
      <text>
        <r>
          <rPr>
            <sz val="9"/>
            <rFont val="Tahoma"/>
            <family val="2"/>
          </rPr>
          <t xml:space="preserve">
The islands and islets past Homer Spit were covered by Karl Stoltzfus who operates a charter boat and water taxi and routinely visits the south side of Kachemak Bay.  The primary places that were monitored include Sixty-foot Rock, Cohen Island, Lancashire Rocks and Gull Island (which has a seabird rookery). Except when weather was a factor, he was able to visit these sites the same day we conducted surveys on Homer Spit.
</t>
        </r>
      </text>
    </comment>
    <comment ref="C59" authorId="0">
      <text>
        <r>
          <rPr>
            <sz val="9"/>
            <rFont val="Tahoma"/>
            <family val="2"/>
          </rPr>
          <t xml:space="preserve">Monitors included:
Jason Sodergren
Betty Siegel
</t>
        </r>
      </text>
    </comment>
    <comment ref="B59" authorId="0">
      <text>
        <r>
          <rPr>
            <sz val="9"/>
            <rFont val="Tahoma"/>
            <family val="2"/>
          </rPr>
          <t xml:space="preserve">Monitors included:
Jason Sodergren
Betty Siegel
Gary Lyon
</t>
        </r>
      </text>
    </comment>
    <comment ref="D59" authorId="0">
      <text>
        <r>
          <rPr>
            <sz val="9"/>
            <rFont val="Tahoma"/>
            <family val="2"/>
          </rPr>
          <t xml:space="preserve">Monitors included:
Jason Sodergren
Betty Siegel
</t>
        </r>
      </text>
    </comment>
    <comment ref="E59" authorId="0">
      <text>
        <r>
          <rPr>
            <sz val="9"/>
            <rFont val="Tahoma"/>
            <family val="2"/>
          </rPr>
          <t xml:space="preserve">
Monitors included:
Jason Sodergren
Betty Siegel
Victoria Winne
</t>
        </r>
      </text>
    </comment>
    <comment ref="F59" authorId="0">
      <text>
        <r>
          <rPr>
            <sz val="9"/>
            <rFont val="Tahoma"/>
            <family val="2"/>
          </rPr>
          <t xml:space="preserve">Monitors included:
Jason Sodergren
Betty Siegel
Gary Lyon
</t>
        </r>
      </text>
    </comment>
    <comment ref="J59" authorId="0">
      <text>
        <r>
          <rPr>
            <sz val="9"/>
            <rFont val="Tahoma"/>
            <family val="2"/>
          </rPr>
          <t xml:space="preserve">Monitors included:
Jason Sodergren
Betty Siegel
</t>
        </r>
      </text>
    </comment>
    <comment ref="G59" authorId="0">
      <text>
        <r>
          <rPr>
            <sz val="9"/>
            <rFont val="Tahoma"/>
            <family val="2"/>
          </rPr>
          <t xml:space="preserve">Monitors included:
Jason Sodergren
Betty Siegel
Gary Lyon
</t>
        </r>
      </text>
    </comment>
    <comment ref="H59" authorId="0">
      <text>
        <r>
          <rPr>
            <sz val="9"/>
            <rFont val="Tahoma"/>
            <family val="2"/>
          </rPr>
          <t xml:space="preserve">Monitors included;
Betty Siegel
Gary Lyon
</t>
        </r>
      </text>
    </comment>
    <comment ref="I59" authorId="0">
      <text>
        <r>
          <rPr>
            <sz val="9"/>
            <rFont val="Tahoma"/>
            <family val="2"/>
          </rPr>
          <t xml:space="preserve">Monitors included;
Betty Siegel
Jason Sodergren
Gary Lyon
</t>
        </r>
      </text>
    </comment>
    <comment ref="B102" authorId="0">
      <text>
        <r>
          <rPr>
            <sz val="9"/>
            <rFont val="Tahoma"/>
            <family val="2"/>
          </rPr>
          <t xml:space="preserve">
Monitors included:
George Matz
Michael Craig
Victoria Wilson
</t>
        </r>
      </text>
    </comment>
    <comment ref="C102" authorId="0">
      <text>
        <r>
          <rPr>
            <sz val="9"/>
            <rFont val="Tahoma"/>
            <family val="2"/>
          </rPr>
          <t xml:space="preserve">Monitors included:
George Matz
Michael Craig
</t>
        </r>
      </text>
    </comment>
    <comment ref="D102" authorId="0">
      <text>
        <r>
          <rPr>
            <sz val="9"/>
            <rFont val="Tahoma"/>
            <family val="2"/>
          </rPr>
          <t xml:space="preserve">Monitors included:
George Matz
Michael Craig
</t>
        </r>
      </text>
    </comment>
    <comment ref="E102" authorId="0">
      <text>
        <r>
          <rPr>
            <sz val="9"/>
            <rFont val="Tahoma"/>
            <family val="2"/>
          </rPr>
          <t xml:space="preserve">Monitors included:
George Matz
Michael Craig
</t>
        </r>
      </text>
    </comment>
    <comment ref="F102" authorId="0">
      <text>
        <r>
          <rPr>
            <sz val="9"/>
            <rFont val="Tahoma"/>
            <family val="2"/>
          </rPr>
          <t xml:space="preserve">Monitors included:
George Matz
Carol Harding
</t>
        </r>
      </text>
    </comment>
    <comment ref="G102" authorId="0">
      <text>
        <r>
          <rPr>
            <sz val="9"/>
            <rFont val="Tahoma"/>
            <family val="2"/>
          </rPr>
          <t xml:space="preserve">Monitors included:
George Matz
Michael Craig
</t>
        </r>
      </text>
    </comment>
    <comment ref="H102" authorId="0">
      <text>
        <r>
          <rPr>
            <sz val="9"/>
            <rFont val="Tahoma"/>
            <family val="2"/>
          </rPr>
          <t xml:space="preserve">Monitors included:
George Matz
</t>
        </r>
      </text>
    </comment>
    <comment ref="I102" authorId="0">
      <text>
        <r>
          <rPr>
            <sz val="9"/>
            <rFont val="Tahoma"/>
            <family val="2"/>
          </rPr>
          <t xml:space="preserve">Monitors included:
George Matz
Michael Craig
</t>
        </r>
      </text>
    </comment>
    <comment ref="J102" authorId="0">
      <text>
        <r>
          <rPr>
            <sz val="9"/>
            <rFont val="Tahoma"/>
            <family val="2"/>
          </rPr>
          <t xml:space="preserve">Monitors included:
George Matz
Michael Craig
</t>
        </r>
      </text>
    </comment>
    <comment ref="D274" authorId="0">
      <text>
        <r>
          <rPr>
            <sz val="9"/>
            <rFont val="Tahoma"/>
            <family val="2"/>
          </rPr>
          <t>Monitors included:
Karl Stoltzfus</t>
        </r>
      </text>
    </comment>
    <comment ref="F274" authorId="0">
      <text>
        <r>
          <rPr>
            <sz val="9"/>
            <rFont val="Tahoma"/>
            <family val="2"/>
          </rPr>
          <t xml:space="preserve">Monitors included:
Karl Stoltzfus
</t>
        </r>
      </text>
    </comment>
    <comment ref="G274" authorId="0">
      <text>
        <r>
          <rPr>
            <sz val="9"/>
            <rFont val="Tahoma"/>
            <family val="2"/>
          </rPr>
          <t>Monitors included:
Karl Stoltzfus
Observations on May 9</t>
        </r>
      </text>
    </comment>
    <comment ref="H274" authorId="0">
      <text>
        <r>
          <rPr>
            <sz val="9"/>
            <rFont val="Tahoma"/>
            <family val="2"/>
          </rPr>
          <t xml:space="preserve">Monitors included:
Karl Stoltzfus
</t>
        </r>
      </text>
    </comment>
    <comment ref="I274" authorId="0">
      <text>
        <r>
          <rPr>
            <sz val="9"/>
            <rFont val="Tahoma"/>
            <family val="2"/>
          </rPr>
          <t xml:space="preserve">Monitors included:
Karl Stoltzfus
</t>
        </r>
      </text>
    </comment>
    <comment ref="J274" authorId="0">
      <text>
        <r>
          <rPr>
            <sz val="9"/>
            <rFont val="Tahoma"/>
            <family val="2"/>
          </rPr>
          <t xml:space="preserve">Monitors included:
Karl Stoltzfus
</t>
        </r>
      </text>
    </comment>
    <comment ref="I16" authorId="0">
      <text>
        <r>
          <rPr>
            <sz val="9"/>
            <rFont val="Tahoma"/>
            <family val="0"/>
          </rPr>
          <t xml:space="preserve">
Survey
Starting Time: 8:30 am
Tide:  15.2 feet
Duration: 2.0 hours
High Tide
15.6 feet
7:47 am 
Airport Weather
Temp: 45 F at 8:00 am
          47 F at 11:00 am
Sky: Clearing
PPT:  None
Wind: SE at 0-6 moh   </t>
        </r>
      </text>
    </comment>
    <comment ref="J16" authorId="0">
      <text>
        <r>
          <rPr>
            <sz val="9"/>
            <rFont val="Tahoma"/>
            <family val="0"/>
          </rPr>
          <t xml:space="preserve">
Survey
Starting Time: 2:45 pm
Tide: 15.3 feet
Duration: 2.0 hours
High Tide
16.5 feet
1:47 pm 
Airport Weather
Temp: 50 F at 2:00 pm
          50 F at 5;00 pm
Sky: Clear
Ppt: None
Wind:  WSW at 14 mph</t>
        </r>
      </text>
    </comment>
    <comment ref="B145" authorId="0">
      <text>
        <r>
          <rPr>
            <sz val="9"/>
            <rFont val="Tahoma"/>
            <family val="0"/>
          </rPr>
          <t xml:space="preserve">
Monitors included:
Duane Howe
Lani Raymond</t>
        </r>
      </text>
    </comment>
    <comment ref="B188" authorId="0">
      <text>
        <r>
          <rPr>
            <sz val="9"/>
            <rFont val="Tahoma"/>
            <family val="0"/>
          </rPr>
          <t xml:space="preserve">
Monitors included:
Sharon Bauer
Michelle Michaud</t>
        </r>
      </text>
    </comment>
    <comment ref="B231" authorId="0">
      <text>
        <r>
          <rPr>
            <sz val="9"/>
            <rFont val="Tahoma"/>
            <family val="0"/>
          </rPr>
          <t xml:space="preserve">
Monitors included:
Neil Wagner
Kim Donohue
Nina Daley</t>
        </r>
      </text>
    </comment>
    <comment ref="C145" authorId="0">
      <text>
        <r>
          <rPr>
            <sz val="9"/>
            <rFont val="Tahoma"/>
            <family val="0"/>
          </rPr>
          <t xml:space="preserve">
Monitors included:
Gary Lyon
Lani Raymond</t>
        </r>
      </text>
    </comment>
    <comment ref="C188" authorId="0">
      <text>
        <r>
          <rPr>
            <sz val="9"/>
            <rFont val="Tahoma"/>
            <family val="0"/>
          </rPr>
          <t xml:space="preserve">Monitors included:
Michelle Michaud
Victoria Winne
</t>
        </r>
      </text>
    </comment>
    <comment ref="C231" authorId="0">
      <text>
        <r>
          <rPr>
            <sz val="9"/>
            <rFont val="Tahoma"/>
            <family val="0"/>
          </rPr>
          <t xml:space="preserve">
Monitors included:
Neil Wagner
Kim Donohue
Nina Daley
</t>
        </r>
      </text>
    </comment>
    <comment ref="D231" authorId="0">
      <text>
        <r>
          <rPr>
            <sz val="9"/>
            <rFont val="Tahoma"/>
            <family val="0"/>
          </rPr>
          <t xml:space="preserve">
Monitors included:
Kim Donohue
Nina Daley
Phil Cowan
</t>
        </r>
      </text>
    </comment>
    <comment ref="D188" authorId="0">
      <text>
        <r>
          <rPr>
            <sz val="9"/>
            <rFont val="Tahoma"/>
            <family val="0"/>
          </rPr>
          <t>Monitors included:
Michelle Michaud
Victoria Winne</t>
        </r>
      </text>
    </comment>
    <comment ref="E188" authorId="0">
      <text>
        <r>
          <rPr>
            <sz val="9"/>
            <rFont val="Tahoma"/>
            <family val="0"/>
          </rPr>
          <t xml:space="preserve">Monitors included:
Sharon Baur
Michelle Michaud
</t>
        </r>
      </text>
    </comment>
    <comment ref="F231" authorId="0">
      <text>
        <r>
          <rPr>
            <sz val="9"/>
            <rFont val="Tahoma"/>
            <family val="0"/>
          </rPr>
          <t xml:space="preserve">Monitors included:
Neil Wagner
Kim Donohue
Nina Daley
</t>
        </r>
      </text>
    </comment>
    <comment ref="E231" authorId="0">
      <text>
        <r>
          <rPr>
            <sz val="9"/>
            <rFont val="Tahoma"/>
            <family val="0"/>
          </rPr>
          <t xml:space="preserve">
Monitors included:
Neil Wagner
Kyra Wagner
Kim Donohue
Nina Daley
Phil Cowan
Angie Doroff</t>
        </r>
      </text>
    </comment>
    <comment ref="F188" authorId="0">
      <text>
        <r>
          <rPr>
            <sz val="9"/>
            <rFont val="Tahoma"/>
            <family val="0"/>
          </rPr>
          <t xml:space="preserve">
Monitors included:
Michelle Michaud
Victoria Winne
</t>
        </r>
      </text>
    </comment>
    <comment ref="G188" authorId="0">
      <text>
        <r>
          <rPr>
            <sz val="9"/>
            <rFont val="Tahoma"/>
            <family val="0"/>
          </rPr>
          <t xml:space="preserve">Monitors include:
Michelle Michaud
Victoria Winne
</t>
        </r>
      </text>
    </comment>
    <comment ref="G231" authorId="0">
      <text>
        <r>
          <rPr>
            <sz val="9"/>
            <rFont val="Tahoma"/>
            <family val="2"/>
          </rPr>
          <t xml:space="preserve">
Monitors include:
Neil Wagner
Nina Daley
Jessica Ryan
</t>
        </r>
      </text>
    </comment>
    <comment ref="H231" authorId="0">
      <text>
        <r>
          <rPr>
            <sz val="9"/>
            <rFont val="Tahoma"/>
            <family val="2"/>
          </rPr>
          <t xml:space="preserve">
Monitors include:
Neil Wagner
Kim Donohue
Nina Daly
Phil Cowan</t>
        </r>
      </text>
    </comment>
    <comment ref="I231" authorId="0">
      <text>
        <r>
          <rPr>
            <sz val="9"/>
            <rFont val="Tahoma"/>
            <family val="2"/>
          </rPr>
          <t xml:space="preserve">
Monitors include:
Neil Wagner
Kim Donohue</t>
        </r>
      </text>
    </comment>
    <comment ref="J231" authorId="0">
      <text>
        <r>
          <rPr>
            <sz val="9"/>
            <rFont val="Tahoma"/>
            <family val="2"/>
          </rPr>
          <t xml:space="preserve">Monitors include:
Neil Wagner
Nina Daly
</t>
        </r>
      </text>
    </comment>
    <comment ref="H188" authorId="0">
      <text>
        <r>
          <rPr>
            <sz val="9"/>
            <rFont val="Tahoma"/>
            <family val="2"/>
          </rPr>
          <t xml:space="preserve">
Monitors include:
Michelle Michaud
Victoria Winne
</t>
        </r>
      </text>
    </comment>
    <comment ref="D145" authorId="0">
      <text>
        <r>
          <rPr>
            <sz val="9"/>
            <rFont val="Tahoma"/>
            <family val="2"/>
          </rPr>
          <t xml:space="preserve">Monitors Include:
Duane Howe 
Lani Raymond
</t>
        </r>
      </text>
    </comment>
    <comment ref="E145" authorId="0">
      <text>
        <r>
          <rPr>
            <sz val="9"/>
            <rFont val="Tahoma"/>
            <family val="2"/>
          </rPr>
          <t xml:space="preserve">Monitors include:
Duane Howe
Lani Raymond
</t>
        </r>
      </text>
    </comment>
    <comment ref="F145" authorId="0">
      <text>
        <r>
          <rPr>
            <sz val="9"/>
            <rFont val="Tahoma"/>
            <family val="2"/>
          </rPr>
          <t xml:space="preserve">Monitors include:
Lee Post
Lani Raymond
Nancy Wrocklege
</t>
        </r>
      </text>
    </comment>
    <comment ref="G145" authorId="0">
      <text>
        <r>
          <rPr>
            <sz val="9"/>
            <rFont val="Tahoma"/>
            <family val="2"/>
          </rPr>
          <t xml:space="preserve">Monitors include:
Lani Raymond
Duane Howe
Lee Post
</t>
        </r>
      </text>
    </comment>
    <comment ref="H145" authorId="0">
      <text>
        <r>
          <rPr>
            <sz val="9"/>
            <rFont val="Tahoma"/>
            <family val="2"/>
          </rPr>
          <t xml:space="preserve">Monitors include:
Lani Raymond
Duane Howe
</t>
        </r>
      </text>
    </comment>
    <comment ref="J145" authorId="0">
      <text>
        <r>
          <rPr>
            <sz val="9"/>
            <rFont val="Tahoma"/>
            <family val="2"/>
          </rPr>
          <t xml:space="preserve">Monitors include:
Lani Raymond
Lee Post
</t>
        </r>
      </text>
    </comment>
    <comment ref="I145" authorId="0">
      <text>
        <r>
          <rPr>
            <sz val="9"/>
            <rFont val="Tahoma"/>
            <family val="0"/>
          </rPr>
          <t xml:space="preserve">Monitors included
Lani Raymond
Lee post
</t>
        </r>
      </text>
    </comment>
    <comment ref="I188" authorId="0">
      <text>
        <r>
          <rPr>
            <sz val="9"/>
            <rFont val="Tahoma"/>
            <family val="0"/>
          </rPr>
          <t xml:space="preserve">Monitors included:
Michelle Michaud
</t>
        </r>
      </text>
    </comment>
    <comment ref="J188" authorId="0">
      <text>
        <r>
          <rPr>
            <sz val="9"/>
            <rFont val="Tahoma"/>
            <family val="0"/>
          </rPr>
          <t xml:space="preserve">Monitors Included:
Michelle Michaud
Victoria Winne
</t>
        </r>
      </text>
    </comment>
    <comment ref="D124" authorId="0">
      <text>
        <r>
          <rPr>
            <sz val="9"/>
            <rFont val="Tahoma"/>
            <family val="0"/>
          </rPr>
          <t xml:space="preserve">These peeps were probably the same as the ones seen at Mud Bay
</t>
        </r>
      </text>
    </comment>
    <comment ref="E280" authorId="0">
      <text>
        <r>
          <rPr>
            <sz val="9"/>
            <rFont val="Tahoma"/>
            <family val="2"/>
          </rPr>
          <t xml:space="preserve">Seen at China Poot Bay
</t>
        </r>
      </text>
    </comment>
    <comment ref="F280" authorId="0">
      <text>
        <r>
          <rPr>
            <sz val="9"/>
            <rFont val="Tahoma"/>
            <family val="2"/>
          </rPr>
          <t xml:space="preserve">Seen at Gull Island
</t>
        </r>
      </text>
    </comment>
    <comment ref="F289" authorId="0">
      <text>
        <r>
          <rPr>
            <sz val="9"/>
            <rFont val="Tahoma"/>
            <family val="2"/>
          </rPr>
          <t xml:space="preserve">1 seen at Cohen Island and 2 at Gull Island
</t>
        </r>
      </text>
    </comment>
    <comment ref="F290" authorId="0">
      <text>
        <r>
          <rPr>
            <sz val="9"/>
            <rFont val="Tahoma"/>
            <family val="2"/>
          </rPr>
          <t xml:space="preserve">23 seen at 60' Rock and 7 at Gull Island
</t>
        </r>
      </text>
    </comment>
    <comment ref="G289" authorId="0">
      <text>
        <r>
          <rPr>
            <sz val="9"/>
            <rFont val="Tahoma"/>
            <family val="2"/>
          </rPr>
          <t>Seen at 
Cohen Island</t>
        </r>
      </text>
    </comment>
    <comment ref="G290" authorId="0">
      <text>
        <r>
          <rPr>
            <sz val="9"/>
            <rFont val="Tahoma"/>
            <family val="2"/>
          </rPr>
          <t xml:space="preserve">5 seen at Cohen Island and 2 at Gull Island
 </t>
        </r>
      </text>
    </comment>
    <comment ref="G292" authorId="0">
      <text>
        <r>
          <rPr>
            <sz val="9"/>
            <rFont val="Tahoma"/>
            <family val="2"/>
          </rPr>
          <t xml:space="preserve">14 seen at Cohen Island and 30 at Gull Island
</t>
        </r>
      </text>
    </comment>
    <comment ref="G300" authorId="0">
      <text>
        <r>
          <rPr>
            <sz val="9"/>
            <rFont val="Tahoma"/>
            <family val="2"/>
          </rPr>
          <t xml:space="preserve">A few seen at Neptune Bay
</t>
        </r>
      </text>
    </comment>
    <comment ref="G308" authorId="0">
      <text>
        <r>
          <rPr>
            <sz val="9"/>
            <rFont val="Tahoma"/>
            <family val="2"/>
          </rPr>
          <t xml:space="preserve">1,000's seen at mouth of Bay
</t>
        </r>
      </text>
    </comment>
    <comment ref="H275" authorId="0">
      <text>
        <r>
          <rPr>
            <sz val="9"/>
            <rFont val="Tahoma"/>
            <family val="2"/>
          </rPr>
          <t xml:space="preserve">Seen at Glacier Spit
</t>
        </r>
      </text>
    </comment>
    <comment ref="H289" authorId="0">
      <text>
        <r>
          <rPr>
            <sz val="9"/>
            <rFont val="Tahoma"/>
            <family val="2"/>
          </rPr>
          <t xml:space="preserve">Seen at Glacier Spit
</t>
        </r>
      </text>
    </comment>
    <comment ref="H293" authorId="0">
      <text>
        <r>
          <rPr>
            <sz val="9"/>
            <rFont val="Tahoma"/>
            <family val="2"/>
          </rPr>
          <t xml:space="preserve">Seen at Glacier Spit
</t>
        </r>
      </text>
    </comment>
    <comment ref="I289" authorId="0">
      <text>
        <r>
          <rPr>
            <sz val="9"/>
            <rFont val="Tahoma"/>
            <family val="2"/>
          </rPr>
          <t xml:space="preserve">Seen at Gull Island
</t>
        </r>
      </text>
    </comment>
    <comment ref="I290" authorId="0">
      <text>
        <r>
          <rPr>
            <sz val="9"/>
            <rFont val="Tahoma"/>
            <family val="2"/>
          </rPr>
          <t xml:space="preserve">Seen at Gull Island
</t>
        </r>
      </text>
    </comment>
    <comment ref="J280" authorId="0">
      <text>
        <r>
          <rPr>
            <sz val="9"/>
            <rFont val="Tahoma"/>
            <family val="2"/>
          </rPr>
          <t xml:space="preserve">1 seen at 60" Rock and 3 at Cohen Island
</t>
        </r>
      </text>
    </comment>
    <comment ref="J290" authorId="0">
      <text>
        <r>
          <rPr>
            <sz val="9"/>
            <rFont val="Tahoma"/>
            <family val="2"/>
          </rPr>
          <t xml:space="preserve">Seen at Gull Island
</t>
        </r>
      </text>
    </comment>
    <comment ref="J292" authorId="0">
      <text>
        <r>
          <rPr>
            <sz val="9"/>
            <rFont val="Tahoma"/>
            <family val="2"/>
          </rPr>
          <t xml:space="preserve">Seen at Neptune Bay
</t>
        </r>
      </text>
    </comment>
    <comment ref="H280" authorId="0">
      <text>
        <r>
          <rPr>
            <sz val="9"/>
            <rFont val="Tahoma"/>
            <family val="0"/>
          </rPr>
          <t xml:space="preserve">Glacier Spit
</t>
        </r>
      </text>
    </comment>
    <comment ref="V102" authorId="0">
      <text>
        <r>
          <rPr>
            <sz val="9"/>
            <rFont val="Tahoma"/>
            <family val="0"/>
          </rPr>
          <t xml:space="preserve">Observations from Shorebird Festival
</t>
        </r>
      </text>
    </comment>
    <comment ref="V59" authorId="0">
      <text>
        <r>
          <rPr>
            <sz val="9"/>
            <rFont val="Tahoma"/>
            <family val="2"/>
          </rPr>
          <t>Observations by Michelle Michaud for 2.0 hrs starting at 7:45 am  and Shorebird festival.  Where there was duplication, highest number was used</t>
        </r>
      </text>
    </comment>
    <comment ref="W59" authorId="0">
      <text>
        <r>
          <rPr>
            <sz val="9"/>
            <rFont val="Tahoma"/>
            <family val="2"/>
          </rPr>
          <t xml:space="preserve">Separate observations by Michelle Michaud, George Matz while leading a  Shorebird Festival field trip to Mud Bay Spit for 1.5 hours starting at 9:30 am., and Shorebird Festival  platform.  Where there is duplication, the highest count for a species  w
as used.  </t>
        </r>
      </text>
    </comment>
    <comment ref="W102" authorId="0">
      <text>
        <r>
          <rPr>
            <sz val="9"/>
            <rFont val="Tahoma"/>
            <family val="2"/>
          </rPr>
          <t xml:space="preserve">Observations by Shorebird Festival
</t>
        </r>
      </text>
    </comment>
    <comment ref="X102" authorId="0">
      <text>
        <r>
          <rPr>
            <sz val="9"/>
            <rFont val="Tahoma"/>
            <family val="2"/>
          </rPr>
          <t xml:space="preserve">Observations by Shorebird Festival
</t>
        </r>
      </text>
    </comment>
    <comment ref="Y102" authorId="0">
      <text>
        <r>
          <rPr>
            <sz val="9"/>
            <rFont val="Tahoma"/>
            <family val="2"/>
          </rPr>
          <t xml:space="preserve">Observations by Michelle Michaud for 2 hours starting at 11:00 am
</t>
        </r>
      </text>
    </comment>
    <comment ref="AA102" authorId="0">
      <text>
        <r>
          <rPr>
            <sz val="9"/>
            <rFont val="Tahoma"/>
            <family val="2"/>
          </rPr>
          <t xml:space="preserve">Observations by Aaron Lang
</t>
        </r>
      </text>
    </comment>
    <comment ref="AA145" authorId="0">
      <text>
        <r>
          <rPr>
            <sz val="9"/>
            <rFont val="Tahoma"/>
            <family val="2"/>
          </rPr>
          <t xml:space="preserve">Observations by Aaron Lang
</t>
        </r>
      </text>
    </comment>
    <comment ref="AA231" authorId="0">
      <text>
        <r>
          <rPr>
            <sz val="9"/>
            <rFont val="Tahoma"/>
            <family val="2"/>
          </rPr>
          <t xml:space="preserve">Observations by Aaron Lang
</t>
        </r>
      </text>
    </comment>
    <comment ref="AA59" authorId="0">
      <text>
        <r>
          <rPr>
            <sz val="9"/>
            <rFont val="Tahoma"/>
            <family val="2"/>
          </rPr>
          <t xml:space="preserve">Observations by Aaron Lang
</t>
        </r>
      </text>
    </comment>
    <comment ref="AG145" authorId="0">
      <text>
        <r>
          <rPr>
            <sz val="9"/>
            <rFont val="Tahoma"/>
            <family val="2"/>
          </rPr>
          <t xml:space="preserve">Observations by George Matz
</t>
        </r>
      </text>
    </comment>
    <comment ref="AG102" authorId="0">
      <text>
        <r>
          <rPr>
            <sz val="9"/>
            <rFont val="Tahoma"/>
            <family val="2"/>
          </rPr>
          <t xml:space="preserve">Observations by George Matz
</t>
        </r>
      </text>
    </comment>
    <comment ref="AH59" authorId="0">
      <text>
        <r>
          <rPr>
            <sz val="9"/>
            <rFont val="Tahoma"/>
            <family val="2"/>
          </rPr>
          <t xml:space="preserve">Observations by George Matz
</t>
        </r>
      </text>
    </comment>
    <comment ref="AH188" authorId="0">
      <text>
        <r>
          <rPr>
            <sz val="9"/>
            <rFont val="Tahoma"/>
            <family val="2"/>
          </rPr>
          <t xml:space="preserve">Observations by George Matz
</t>
        </r>
      </text>
    </comment>
    <comment ref="AH102" authorId="0">
      <text>
        <r>
          <rPr>
            <sz val="9"/>
            <rFont val="Tahoma"/>
            <family val="2"/>
          </rPr>
          <t xml:space="preserve">Observations by George Matz
</t>
        </r>
      </text>
    </comment>
    <comment ref="N59" authorId="0">
      <text>
        <r>
          <rPr>
            <sz val="9"/>
            <rFont val="Tahoma"/>
            <family val="2"/>
          </rPr>
          <t xml:space="preserve">George Matz at 5:00 pm.  High tide (17.1 Ft) at 6:07.  Weather warm (50s) and sunny.
</t>
        </r>
      </text>
    </comment>
    <comment ref="AI44" authorId="0">
      <text>
        <r>
          <rPr>
            <sz val="9"/>
            <rFont val="Tahoma"/>
            <family val="0"/>
          </rPr>
          <t xml:space="preserve">One Red Knot was reported on May 31st on the Kachemak Bay Bird Alert.
</t>
        </r>
      </text>
    </comment>
    <comment ref="AD231" authorId="0">
      <text>
        <r>
          <rPr>
            <sz val="9"/>
            <rFont val="Tahoma"/>
            <family val="2"/>
          </rPr>
          <t>Seen by Nancy Wrocklage</t>
        </r>
      </text>
    </comment>
    <comment ref="P59" authorId="0">
      <text>
        <r>
          <rPr>
            <sz val="9"/>
            <rFont val="Tahoma"/>
            <family val="0"/>
          </rPr>
          <t xml:space="preserve">George Matz observations
</t>
        </r>
      </text>
    </comment>
    <comment ref="T59" authorId="0">
      <text>
        <r>
          <rPr>
            <sz val="9"/>
            <rFont val="Tahoma"/>
            <family val="0"/>
          </rPr>
          <t xml:space="preserve">
Weather: Sunny, windy and temp at 47 F.  High tide (15.0) at 11:54 am
Separate observations by George Matz and Michelle Michaud.  Highest count was used where there was duplication
</t>
        </r>
      </text>
    </comment>
    <comment ref="T145" authorId="0">
      <text>
        <r>
          <rPr>
            <sz val="9"/>
            <rFont val="Tahoma"/>
            <family val="0"/>
          </rPr>
          <t xml:space="preserve">
Duane Howe and Lani Raymond observations at Louie's lagoon before high tide.</t>
        </r>
      </text>
    </comment>
    <comment ref="Y274" authorId="0">
      <text>
        <r>
          <rPr>
            <sz val="9"/>
            <rFont val="Tahoma"/>
            <family val="2"/>
          </rPr>
          <t xml:space="preserve">Reported on Kachemak Bay Bird Alert
</t>
        </r>
      </text>
    </comment>
    <comment ref="X231" authorId="0">
      <text>
        <r>
          <rPr>
            <sz val="9"/>
            <rFont val="Tahoma"/>
            <family val="2"/>
          </rPr>
          <t xml:space="preserve">
George Matz observation 
while returning to I&amp;O from field trip.  Seen at outlet of Beluga Lake to Beluga Slough.</t>
        </r>
      </text>
    </comment>
    <comment ref="V145" authorId="0">
      <text>
        <r>
          <rPr>
            <sz val="9"/>
            <rFont val="Tahoma"/>
            <family val="2"/>
          </rPr>
          <t xml:space="preserve">Reported on Kachemak Bay Bird Alert
</t>
        </r>
      </text>
    </comment>
    <comment ref="W145" authorId="0">
      <text>
        <r>
          <rPr>
            <sz val="9"/>
            <rFont val="Tahoma"/>
            <family val="2"/>
          </rPr>
          <t xml:space="preserve">Reported on Kachemak Bay Bi
rd alert
</t>
        </r>
      </text>
    </comment>
    <comment ref="X145" authorId="0">
      <text>
        <r>
          <rPr>
            <sz val="9"/>
            <rFont val="Tahoma"/>
            <family val="2"/>
          </rPr>
          <t xml:space="preserve">Reported on Kachemak Bay Bird Alert
</t>
        </r>
      </text>
    </comment>
    <comment ref="W188" authorId="0">
      <text>
        <r>
          <rPr>
            <sz val="9"/>
            <rFont val="Tahoma"/>
            <family val="2"/>
          </rPr>
          <t xml:space="preserve">Kachemak Bay Bird Alert report
</t>
        </r>
      </text>
    </comment>
    <comment ref="X188" authorId="0">
      <text>
        <r>
          <rPr>
            <sz val="9"/>
            <rFont val="Tahoma"/>
            <family val="2"/>
          </rPr>
          <t xml:space="preserve">Kachemak Bay Bird Alert report
</t>
        </r>
      </text>
    </comment>
    <comment ref="Y188" authorId="0">
      <text>
        <r>
          <rPr>
            <sz val="9"/>
            <rFont val="Tahoma"/>
            <family val="2"/>
          </rPr>
          <t xml:space="preserve">Kachemak Bay Bird Alert report
</t>
        </r>
      </text>
    </comment>
    <comment ref="Y145" authorId="0">
      <text>
        <r>
          <rPr>
            <sz val="9"/>
            <rFont val="Tahoma"/>
            <family val="2"/>
          </rPr>
          <t xml:space="preserve">Reported 
on Kachemak Bay Bird Alert
</t>
        </r>
      </text>
    </comment>
    <comment ref="Y59" authorId="0">
      <text>
        <r>
          <rPr>
            <sz val="9"/>
            <rFont val="Tahoma"/>
            <family val="2"/>
          </rPr>
          <t xml:space="preserve">Report from Kachemak 
Bay Bird alert
</t>
        </r>
      </text>
    </comment>
    <comment ref="X59" authorId="0">
      <text>
        <r>
          <rPr>
            <sz val="9"/>
            <rFont val="Tahoma"/>
            <family val="2"/>
          </rPr>
          <t xml:space="preserve">
Observations by Michelle Michaud for 2.0 hours starting at 10:30 am.
Also, Kachemak Bay Bird Alert for May 8th shown as x</t>
        </r>
      </text>
    </comment>
    <comment ref="AB59" authorId="0">
      <text>
        <r>
          <rPr>
            <sz val="9"/>
            <rFont val="Tahoma"/>
            <family val="2"/>
          </rPr>
          <t xml:space="preserve">George Matz observation about 3:00 pm.
</t>
        </r>
      </text>
    </comment>
    <comment ref="R59" authorId="0">
      <text>
        <r>
          <rPr>
            <sz val="9"/>
            <rFont val="Tahoma"/>
            <family val="2"/>
          </rPr>
          <t xml:space="preserve">Observations by Michelle Michaud  for 2.0 hrs starting at 6:45 pm.
</t>
        </r>
      </text>
    </comment>
    <comment ref="T231" authorId="0">
      <text>
        <r>
          <rPr>
            <sz val="9"/>
            <rFont val="Tahoma"/>
            <family val="2"/>
          </rPr>
          <t xml:space="preserve">Observations by George Matz for 30 minutes starting at 8:45 am
</t>
        </r>
      </text>
    </comment>
    <comment ref="Q59" authorId="0">
      <text>
        <r>
          <rPr>
            <sz val="9"/>
            <rFont val="Tahoma"/>
            <family val="2"/>
          </rPr>
          <t xml:space="preserve">Observations by Michelle Michaud for 2.0 hrs starting at 5:00 pm
</t>
        </r>
      </text>
    </comment>
    <comment ref="AQ59" authorId="0">
      <text>
        <r>
          <rPr>
            <sz val="9"/>
            <rFont val="Tahoma"/>
            <family val="2"/>
          </rPr>
          <t xml:space="preserve">George Matz at 5:00 pm.  High tide (17.1 Ft) at 6:07.  Weather warm (50s) and sunny.
</t>
        </r>
      </text>
    </comment>
    <comment ref="AR59" authorId="0">
      <text>
        <r>
          <rPr>
            <sz val="9"/>
            <rFont val="Tahoma"/>
            <family val="2"/>
          </rPr>
          <t>George Matz: Looked from 6-7 am.  No shorebirds
  High tide (19.0 ft) at 5:43 am.
Weather: Clear and 30 F.</t>
        </r>
      </text>
    </comment>
    <comment ref="AT59" authorId="0">
      <text>
        <r>
          <rPr>
            <sz val="9"/>
            <rFont val="Tahoma"/>
            <family val="2"/>
          </rPr>
          <t xml:space="preserve">Observations by Michelle Michaud for 2.0 hrs starting at 5:00 pm
</t>
        </r>
      </text>
    </comment>
    <comment ref="AU59" authorId="0">
      <text>
        <r>
          <rPr>
            <sz val="9"/>
            <rFont val="Tahoma"/>
            <family val="2"/>
          </rPr>
          <t xml:space="preserve">Observations by Michelle Michaud  for 2.0 mhrs starting at 6;45 pm.
</t>
        </r>
      </text>
    </comment>
    <comment ref="AW59" authorId="0">
      <text>
        <r>
          <rPr>
            <sz val="9"/>
            <rFont val="Tahoma"/>
            <family val="0"/>
          </rPr>
          <t xml:space="preserve">
Weather: Sunny, windy and temp at 47 F.  High tide (15.0) at 11:54 am
Separate observations by George Matz and Michelle Michaud.  Highest count was used where there was duplication
</t>
        </r>
      </text>
    </comment>
    <comment ref="AY59" authorId="0">
      <text>
        <r>
          <rPr>
            <sz val="9"/>
            <rFont val="Tahoma"/>
            <family val="2"/>
          </rPr>
          <t>Observations by Michelle Michaud for 2.0 hrs starting at 7:45 am  and Shorebird festival.  Where there was duplication, highest number was used</t>
        </r>
      </text>
    </comment>
    <comment ref="AZ59" authorId="0">
      <text>
        <r>
          <rPr>
            <sz val="9"/>
            <rFont val="Tahoma"/>
            <family val="2"/>
          </rPr>
          <t xml:space="preserve">Separate observations by Michelle Michaud, George Matz while leading a  Shorebird Festival field trip to Mud Bay Spit for 1.5 hours starting at 9:30 am., and Shorebird Festival  platform.  Where there is duplication, the highest count for a species  w
as used.  </t>
        </r>
      </text>
    </comment>
    <comment ref="BA59" authorId="0">
      <text>
        <r>
          <rPr>
            <sz val="9"/>
            <rFont val="Tahoma"/>
            <family val="2"/>
          </rPr>
          <t xml:space="preserve">
Observations by Michelle Michaud for 2.0 hours starting at 10:30 am.
Also, Kachemak Bay Bird Alert for May 8th shown as x</t>
        </r>
      </text>
    </comment>
    <comment ref="BB59" authorId="0">
      <text>
        <r>
          <rPr>
            <sz val="9"/>
            <rFont val="Tahoma"/>
            <family val="2"/>
          </rPr>
          <t xml:space="preserve">Report from Kachemak 
Bay Bird alert
</t>
        </r>
      </text>
    </comment>
    <comment ref="BD59" authorId="0">
      <text>
        <r>
          <rPr>
            <sz val="9"/>
            <rFont val="Tahoma"/>
            <family val="2"/>
          </rPr>
          <t xml:space="preserve">Observations by Aaron Lang
</t>
        </r>
      </text>
    </comment>
    <comment ref="BE59" authorId="0">
      <text>
        <r>
          <rPr>
            <sz val="9"/>
            <rFont val="Tahoma"/>
            <family val="2"/>
          </rPr>
          <t xml:space="preserve">George Matz observation about 3:00 pm.
</t>
        </r>
      </text>
    </comment>
    <comment ref="BK59" authorId="0">
      <text>
        <r>
          <rPr>
            <sz val="9"/>
            <rFont val="Tahoma"/>
            <family val="2"/>
          </rPr>
          <t xml:space="preserve">Observations by George Matz
</t>
        </r>
      </text>
    </comment>
    <comment ref="BC59" authorId="0">
      <text>
        <r>
          <rPr>
            <sz val="9"/>
            <rFont val="Tahoma"/>
            <family val="2"/>
          </rPr>
          <t xml:space="preserve">Monitors included:
Jason Sodergren
Betty Siegel
Gary Lyon
</t>
        </r>
      </text>
    </comment>
    <comment ref="AO101" authorId="0">
      <text>
        <r>
          <rPr>
            <sz val="9"/>
            <rFont val="Tahoma"/>
            <family val="2"/>
          </rPr>
          <t xml:space="preserve">Observations by Michelle Michaud for 2.0 hrs starting at 5:00 pm
</t>
        </r>
      </text>
    </comment>
    <comment ref="AP101" authorId="0">
      <text>
        <r>
          <rPr>
            <sz val="9"/>
            <rFont val="Tahoma"/>
            <family val="2"/>
          </rPr>
          <t xml:space="preserve">Observations by Michelle Michaud  for 2.0 mhrs starting at 6;45 pm.
</t>
        </r>
      </text>
    </comment>
    <comment ref="AR101" authorId="0">
      <text>
        <r>
          <rPr>
            <sz val="9"/>
            <rFont val="Tahoma"/>
            <family val="0"/>
          </rPr>
          <t xml:space="preserve">
Weather: Sunny, windy and temp at 47 F.  High tide (15.0) at 11:54 am
Separate observations by George Matz and Michelle Michaud.  Highest count was used where there was duplication
</t>
        </r>
      </text>
    </comment>
    <comment ref="AT101" authorId="0">
      <text>
        <r>
          <rPr>
            <sz val="9"/>
            <rFont val="Tahoma"/>
            <family val="2"/>
          </rPr>
          <t>Observations by Michelle Michaud for 2.0 hrs starting at 7:45 am  and Shorebird festival.  Where there was duplication, highest number was used</t>
        </r>
      </text>
    </comment>
    <comment ref="AU101" authorId="0">
      <text>
        <r>
          <rPr>
            <sz val="9"/>
            <rFont val="Tahoma"/>
            <family val="2"/>
          </rPr>
          <t xml:space="preserve">Separate observations by Michelle Michaud, George Matz while leading a  Shorebird Festival field trip to Mud Bay Spit for 1.5 hours starting at 9:30 am., and Shorebird Festival  platform.  Where there is duplication, the highest count for a species  w
as used.  </t>
        </r>
      </text>
    </comment>
    <comment ref="AV101" authorId="0">
      <text>
        <r>
          <rPr>
            <sz val="9"/>
            <rFont val="Tahoma"/>
            <family val="2"/>
          </rPr>
          <t xml:space="preserve">
Observations by Michelle Michaud for 2.0 hours starting at 10:30 am.
Also, Kachemak Bay Bird Alert for May 8th shown as x</t>
        </r>
      </text>
    </comment>
    <comment ref="AW101" authorId="0">
      <text>
        <r>
          <rPr>
            <sz val="9"/>
            <rFont val="Tahoma"/>
            <family val="2"/>
          </rPr>
          <t xml:space="preserve">Report from Kachemak 
Bay Bird alert
</t>
        </r>
      </text>
    </comment>
    <comment ref="AX101" authorId="0">
      <text>
        <r>
          <rPr>
            <sz val="9"/>
            <rFont val="Tahoma"/>
            <family val="2"/>
          </rPr>
          <t xml:space="preserve">Monitors included:
Jason Sodergren
Betty Siegel
Gary Lyon
</t>
        </r>
      </text>
    </comment>
    <comment ref="AY101" authorId="0">
      <text>
        <r>
          <rPr>
            <sz val="9"/>
            <rFont val="Tahoma"/>
            <family val="2"/>
          </rPr>
          <t xml:space="preserve">Observations by Aaron Lang
</t>
        </r>
      </text>
    </comment>
    <comment ref="AZ101" authorId="0">
      <text>
        <r>
          <rPr>
            <sz val="9"/>
            <rFont val="Tahoma"/>
            <family val="2"/>
          </rPr>
          <t xml:space="preserve">George Matz observation about 3:00 pm.
</t>
        </r>
      </text>
    </comment>
  </commentList>
</comments>
</file>

<file path=xl/sharedStrings.xml><?xml version="1.0" encoding="utf-8"?>
<sst xmlns="http://schemas.openxmlformats.org/spreadsheetml/2006/main" count="1099" uniqueCount="106">
  <si>
    <t>Kachemak Bay Birders</t>
  </si>
  <si>
    <t>Semipalmated Plover</t>
  </si>
  <si>
    <t>American Golden-Plover (U)</t>
  </si>
  <si>
    <t>Pacific Golden Plover (U)</t>
  </si>
  <si>
    <t>Black-bellied Plover</t>
  </si>
  <si>
    <t>Black Oystercatcher (U)</t>
  </si>
  <si>
    <t>Greater Yellowlegs</t>
  </si>
  <si>
    <t>Lesser Yellowlegs</t>
  </si>
  <si>
    <t>Yellowlegs spp.</t>
  </si>
  <si>
    <t>Spotted Sandpiper</t>
  </si>
  <si>
    <t>Whimbrel</t>
  </si>
  <si>
    <t>Bar-tailed Godwit (U)</t>
  </si>
  <si>
    <t>Hudsonian Godwit (U)</t>
  </si>
  <si>
    <t>Marbled Godwit (U)</t>
  </si>
  <si>
    <t>Wandering Tattler</t>
  </si>
  <si>
    <t xml:space="preserve">Surfbird </t>
  </si>
  <si>
    <t>Ruddy Turnstone (U)</t>
  </si>
  <si>
    <t xml:space="preserve">Black Turnstone </t>
  </si>
  <si>
    <t>Western Sandpiper</t>
  </si>
  <si>
    <t>Least Sandpiper</t>
  </si>
  <si>
    <t>Sanderling (U)</t>
  </si>
  <si>
    <t>Pectoral Sandpiper</t>
  </si>
  <si>
    <t>Dunlin</t>
  </si>
  <si>
    <t>Rock Sandpiper (U)</t>
  </si>
  <si>
    <t>Red Knot (U)</t>
  </si>
  <si>
    <t>Short-billed Dowitcher</t>
  </si>
  <si>
    <t>Long-billed Dowitcher (U)</t>
  </si>
  <si>
    <t>Dowitcher spp.</t>
  </si>
  <si>
    <t>Wilson’s Snipe</t>
  </si>
  <si>
    <t>Red-necked Phalarope</t>
  </si>
  <si>
    <t>LESA/WESA/SESA</t>
  </si>
  <si>
    <t>SPECIES</t>
  </si>
  <si>
    <t>April</t>
  </si>
  <si>
    <t>May</t>
  </si>
  <si>
    <r>
      <t xml:space="preserve">SITE : </t>
    </r>
    <r>
      <rPr>
        <b/>
        <sz val="11"/>
        <color indexed="8"/>
        <rFont val="Calibri"/>
        <family val="2"/>
      </rPr>
      <t>Mud Bay</t>
    </r>
  </si>
  <si>
    <t>Survey Data</t>
  </si>
  <si>
    <t>Other</t>
  </si>
  <si>
    <t>Total</t>
  </si>
  <si>
    <r>
      <t xml:space="preserve">SITE : </t>
    </r>
    <r>
      <rPr>
        <b/>
        <sz val="11"/>
        <color indexed="8"/>
        <rFont val="Calibri"/>
        <family val="2"/>
      </rPr>
      <t>Mid-Spit</t>
    </r>
  </si>
  <si>
    <r>
      <t xml:space="preserve">SITE : </t>
    </r>
    <r>
      <rPr>
        <b/>
        <sz val="11"/>
        <color indexed="8"/>
        <rFont val="Calibri"/>
        <family val="2"/>
      </rPr>
      <t>Outer Spit</t>
    </r>
  </si>
  <si>
    <r>
      <t xml:space="preserve">SITE : </t>
    </r>
    <r>
      <rPr>
        <b/>
        <sz val="11"/>
        <color indexed="8"/>
        <rFont val="Calibri"/>
        <family val="2"/>
      </rPr>
      <t>Outer Spi</t>
    </r>
    <r>
      <rPr>
        <sz val="11"/>
        <color theme="1"/>
        <rFont val="Calibri"/>
        <family val="2"/>
      </rPr>
      <t>t</t>
    </r>
  </si>
  <si>
    <r>
      <t>SITE :</t>
    </r>
    <r>
      <rPr>
        <b/>
        <sz val="11"/>
        <color indexed="8"/>
        <rFont val="Calibri"/>
        <family val="2"/>
      </rPr>
      <t xml:space="preserve"> Beluga Slough</t>
    </r>
  </si>
  <si>
    <r>
      <t xml:space="preserve">SITE : </t>
    </r>
    <r>
      <rPr>
        <b/>
        <sz val="11"/>
        <color indexed="8"/>
        <rFont val="Calibri"/>
        <family val="2"/>
      </rPr>
      <t>Beluga Slough</t>
    </r>
  </si>
  <si>
    <r>
      <t xml:space="preserve">SITE : </t>
    </r>
    <r>
      <rPr>
        <b/>
        <sz val="11"/>
        <color indexed="8"/>
        <rFont val="Calibri"/>
        <family val="2"/>
      </rPr>
      <t>Islands and Islets</t>
    </r>
  </si>
  <si>
    <t xml:space="preserve"> </t>
  </si>
  <si>
    <t>Stationary Count</t>
  </si>
  <si>
    <t>Travelling Count</t>
  </si>
  <si>
    <t>Other Observations</t>
  </si>
  <si>
    <t>x</t>
  </si>
  <si>
    <t>Semipalmated Sandpiper</t>
  </si>
  <si>
    <t>2010 Shorebird Monitoring Project</t>
  </si>
  <si>
    <t>Killdeer (R)</t>
  </si>
  <si>
    <t>Baird's Sandpiper (R)</t>
  </si>
  <si>
    <t>Red Phalarope (R)</t>
  </si>
  <si>
    <t>A description of each site is included as a comment.</t>
  </si>
  <si>
    <t>Incidents of disturbances or more specific site location for some observations is included as a comment for the respective date.</t>
  </si>
  <si>
    <r>
      <t xml:space="preserve">SITE : </t>
    </r>
    <r>
      <rPr>
        <b/>
        <sz val="11"/>
        <color indexed="8"/>
        <rFont val="Calibri"/>
        <family val="2"/>
      </rPr>
      <t>Mariner Park Lagoon</t>
    </r>
  </si>
  <si>
    <t xml:space="preserve">Comments (red tabs) provide source.  </t>
  </si>
  <si>
    <t>Names of persons who served as monitors are given in the date comments for each site.</t>
  </si>
  <si>
    <t xml:space="preserve">Other Kachemak Bay Shorebird Observations </t>
  </si>
  <si>
    <t>Note:  Western Sandpipers divided by 10 to bring in scale</t>
  </si>
  <si>
    <t>Homer Spit Total</t>
  </si>
  <si>
    <t>Mud Bay</t>
  </si>
  <si>
    <t>Mariner Park Lagoon</t>
  </si>
  <si>
    <t>Mid-Spit</t>
  </si>
  <si>
    <t>Outer Spit</t>
  </si>
  <si>
    <t>Beluga Slough</t>
  </si>
  <si>
    <t>Islands and Islets</t>
  </si>
  <si>
    <t>Site</t>
  </si>
  <si>
    <t>Species</t>
  </si>
  <si>
    <t>Count</t>
  </si>
  <si>
    <t>SITE : Kachemak Bay Summary</t>
  </si>
  <si>
    <t>Killdeer ®</t>
  </si>
  <si>
    <t>Baird's Sandpiper ®</t>
  </si>
  <si>
    <t>Combined Data (Survey data and Other Observations)</t>
  </si>
  <si>
    <t>Monitoring data in bold</t>
  </si>
  <si>
    <t>Rock Sandpiper</t>
  </si>
  <si>
    <t>Pacific Golden Plover</t>
  </si>
  <si>
    <t>Marbled Godwit</t>
  </si>
  <si>
    <t>Black Oystercatcher</t>
  </si>
  <si>
    <t>Ruddy Turnstone</t>
  </si>
  <si>
    <t>American Golden-Plover</t>
  </si>
  <si>
    <t>Sanderling</t>
  </si>
  <si>
    <t>Dowitcher sp.</t>
  </si>
  <si>
    <t>Yellowlegs sp.</t>
  </si>
  <si>
    <t>Killdeer</t>
  </si>
  <si>
    <t>Bar-tailed Godwit</t>
  </si>
  <si>
    <t>Hudsonian Godwit</t>
  </si>
  <si>
    <t>Baird's Sandpiper</t>
  </si>
  <si>
    <t>Red Knot</t>
  </si>
  <si>
    <t>Long-billed Dowitcher</t>
  </si>
  <si>
    <t>Red Phalarope</t>
  </si>
  <si>
    <t xml:space="preserve">Red Knot </t>
  </si>
  <si>
    <t>Homer Spit and adjacent waters is the summation of data from each monitoring site.</t>
  </si>
  <si>
    <t xml:space="preserve">Below is the 2010 Kachemak Bay Birders count for shorebirds that migrated through the Homer Spit area Bay between April 15 to May 25. </t>
  </si>
  <si>
    <t xml:space="preserve">Below is Homer Spit shorebird data that did not follow any protocol but has supplementary value to the data collected by the Kachemak Bay Birders. </t>
  </si>
  <si>
    <t>The Homer Spit and Adjacent Waters summary data is the summation of all individual sites within the Bay.  If an actual or estimated count was not made, the presence of a species is noted by "x".</t>
  </si>
  <si>
    <t>SITE : Homer Spit and Adjacent Waters</t>
  </si>
  <si>
    <t>The Homer Spit and Adjacent Waters Summary comment gives survey time, duration, tide, and weather conditions for the respective survey.</t>
  </si>
  <si>
    <t>2010 shorebird count by abundance</t>
  </si>
  <si>
    <t>2910 shorebird count by species</t>
  </si>
  <si>
    <t>Short-biller Dowitcher</t>
  </si>
  <si>
    <t>-</t>
  </si>
  <si>
    <t>2010 &amp; 2009 shorebird count</t>
  </si>
  <si>
    <t>Total Species</t>
  </si>
  <si>
    <t>Total Individuals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</si>
</sst>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 #,##0.000_);_(* \(#,##0.000\);_(* &quot;-&quot;??_);_(@_)"/>
    <numFmt numFmtId="171" formatCode="_(* #,##0.0_);_(* \(#,##0.0\);_(* &quot;-&quot;??_);_(@_)"/>
    <numFmt numFmtId="172" formatCode="_(* #,##0_);_(* \(#,##0\);_(* &quot;-&quot;??_);_(@_)"/>
  </numFmts>
  <fonts count="47">
    <font>
      <sz val="11"/>
      <color theme="1"/>
      <name val="Calibri"/>
      <family val="2"/>
    </font>
    <font>
      <sz val="11"/>
      <color indexed="8"/>
      <name val="Calibri"/>
      <family val="2"/>
    </font>
    <font>
      <b/>
      <sz val="11"/>
      <color indexed="8"/>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Times New Roman"/>
      <family val="1"/>
    </font>
    <font>
      <b/>
      <sz val="11"/>
      <color indexed="30"/>
      <name val="Calibri"/>
      <family val="2"/>
    </font>
    <font>
      <sz val="11"/>
      <color indexed="30"/>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1"/>
      <color rgb="FF0070C0"/>
      <name val="Calibri"/>
      <family val="2"/>
    </font>
    <font>
      <sz val="11"/>
      <color rgb="FF0070C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theme="4"/>
      </top>
      <bottom style="double">
        <color theme="4"/>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0" fillId="0" borderId="9">
      <alignment/>
      <protection/>
    </xf>
    <xf numFmtId="0" fontId="0" fillId="0" borderId="10">
      <alignment/>
      <protection/>
    </xf>
    <xf numFmtId="0" fontId="0" fillId="0" borderId="11">
      <alignment/>
      <protection/>
    </xf>
    <xf numFmtId="0" fontId="40" fillId="0" borderId="0" applyNumberFormat="0" applyFill="0" applyBorder="0" applyAlignment="0" applyProtection="0"/>
    <xf numFmtId="0" fontId="41" fillId="0" borderId="12" applyNumberFormat="0" applyFill="0" applyAlignment="0" applyProtection="0"/>
    <xf numFmtId="0" fontId="42" fillId="0" borderId="0" applyNumberFormat="0" applyFill="0" applyBorder="0" applyAlignment="0" applyProtection="0"/>
  </cellStyleXfs>
  <cellXfs count="37">
    <xf numFmtId="0" fontId="0" fillId="0" borderId="0" xfId="0" applyFont="1" applyAlignment="1">
      <alignment/>
    </xf>
    <xf numFmtId="0" fontId="41" fillId="0" borderId="0" xfId="0" applyFont="1" applyAlignment="1">
      <alignment/>
    </xf>
    <xf numFmtId="0" fontId="0" fillId="0" borderId="0" xfId="0" applyAlignment="1">
      <alignment/>
    </xf>
    <xf numFmtId="0" fontId="0" fillId="0" borderId="10" xfId="61">
      <alignment/>
      <protection/>
    </xf>
    <xf numFmtId="0" fontId="0" fillId="0" borderId="9" xfId="60">
      <alignment/>
      <protection/>
    </xf>
    <xf numFmtId="0" fontId="0" fillId="0" borderId="9" xfId="61" applyBorder="1">
      <alignment/>
      <protection/>
    </xf>
    <xf numFmtId="0" fontId="0" fillId="0" borderId="11" xfId="62">
      <alignment/>
      <protection/>
    </xf>
    <xf numFmtId="0" fontId="0" fillId="0" borderId="9" xfId="60" applyAlignment="1">
      <alignment horizontal="right"/>
      <protection/>
    </xf>
    <xf numFmtId="0" fontId="41" fillId="0" borderId="9" xfId="60" applyFont="1" applyAlignment="1">
      <alignment horizontal="center"/>
      <protection/>
    </xf>
    <xf numFmtId="0" fontId="0" fillId="0" borderId="0" xfId="0" applyFill="1" applyBorder="1" applyAlignment="1">
      <alignment/>
    </xf>
    <xf numFmtId="0" fontId="41" fillId="0" borderId="10" xfId="61" applyFont="1" applyFill="1">
      <alignment/>
      <protection/>
    </xf>
    <xf numFmtId="0" fontId="41" fillId="0" borderId="10" xfId="61" applyFont="1">
      <alignment/>
      <protection/>
    </xf>
    <xf numFmtId="0" fontId="0" fillId="0" borderId="0" xfId="0" applyAlignment="1">
      <alignment horizontal="right"/>
    </xf>
    <xf numFmtId="0" fontId="43" fillId="0" borderId="0" xfId="0" applyFont="1" applyAlignment="1">
      <alignment/>
    </xf>
    <xf numFmtId="0" fontId="0" fillId="0" borderId="10" xfId="61" applyFont="1">
      <alignment/>
      <protection/>
    </xf>
    <xf numFmtId="0" fontId="0" fillId="0" borderId="0" xfId="0" applyFont="1" applyAlignment="1">
      <alignment/>
    </xf>
    <xf numFmtId="0" fontId="0" fillId="0" borderId="10" xfId="61" applyFont="1">
      <alignment/>
      <protection/>
    </xf>
    <xf numFmtId="0" fontId="0" fillId="0" borderId="9" xfId="60" applyAlignment="1">
      <alignment horizontal="center"/>
      <protection/>
    </xf>
    <xf numFmtId="16" fontId="0" fillId="0" borderId="9" xfId="61" applyNumberFormat="1" applyBorder="1">
      <alignment/>
      <protection/>
    </xf>
    <xf numFmtId="1" fontId="0" fillId="0" borderId="0" xfId="0" applyNumberFormat="1" applyAlignment="1">
      <alignment/>
    </xf>
    <xf numFmtId="169" fontId="0" fillId="0" borderId="0" xfId="59" applyNumberFormat="1" applyFont="1" applyAlignment="1">
      <alignment/>
    </xf>
    <xf numFmtId="0" fontId="0" fillId="0" borderId="11" xfId="62" applyAlignment="1">
      <alignment horizontal="center"/>
      <protection/>
    </xf>
    <xf numFmtId="16" fontId="0" fillId="0" borderId="0" xfId="0" applyNumberFormat="1" applyAlignment="1">
      <alignment/>
    </xf>
    <xf numFmtId="0" fontId="0" fillId="0" borderId="0" xfId="0" applyAlignment="1">
      <alignment horizontal="center"/>
    </xf>
    <xf numFmtId="0" fontId="41" fillId="0" borderId="9" xfId="60" applyFont="1">
      <alignment/>
      <protection/>
    </xf>
    <xf numFmtId="0" fontId="41" fillId="0" borderId="9" xfId="61" applyFont="1" applyBorder="1">
      <alignment/>
      <protection/>
    </xf>
    <xf numFmtId="0" fontId="41" fillId="0" borderId="0" xfId="0" applyFont="1" applyFill="1" applyBorder="1" applyAlignment="1">
      <alignment/>
    </xf>
    <xf numFmtId="0" fontId="0" fillId="0" borderId="13" xfId="0" applyBorder="1" applyAlignment="1">
      <alignment/>
    </xf>
    <xf numFmtId="0" fontId="0" fillId="0" borderId="10" xfId="0" applyBorder="1" applyAlignment="1">
      <alignment/>
    </xf>
    <xf numFmtId="172" fontId="0" fillId="0" borderId="0" xfId="42" applyNumberFormat="1" applyFont="1" applyAlignment="1">
      <alignment/>
    </xf>
    <xf numFmtId="0" fontId="0" fillId="0" borderId="10" xfId="61" applyFont="1">
      <alignment/>
      <protection/>
    </xf>
    <xf numFmtId="172" fontId="0" fillId="0" borderId="0" xfId="0" applyNumberFormat="1" applyAlignment="1">
      <alignment/>
    </xf>
    <xf numFmtId="0" fontId="0" fillId="0" borderId="0" xfId="0" applyAlignment="1">
      <alignment horizontal="left"/>
    </xf>
    <xf numFmtId="0" fontId="0" fillId="0" borderId="10" xfId="0" applyFill="1" applyBorder="1" applyAlignment="1">
      <alignment/>
    </xf>
    <xf numFmtId="0" fontId="44" fillId="0" borderId="10" xfId="61" applyFont="1" applyFill="1">
      <alignment/>
      <protection/>
    </xf>
    <xf numFmtId="172" fontId="45" fillId="0" borderId="0" xfId="42" applyNumberFormat="1" applyFont="1" applyFill="1" applyBorder="1" applyAlignment="1">
      <alignment/>
    </xf>
    <xf numFmtId="172" fontId="45" fillId="0" borderId="0" xfId="42"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Style 2" xfId="61"/>
    <cellStyle name="Style 3"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07"/>
          <c:w val="0.7205"/>
          <c:h val="0.979"/>
        </c:manualLayout>
      </c:layout>
      <c:lineChart>
        <c:grouping val="standard"/>
        <c:varyColors val="0"/>
        <c:ser>
          <c:idx val="0"/>
          <c:order val="0"/>
          <c:tx>
            <c:strRef>
              <c:f>Sheet2!$A$4</c:f>
              <c:strCache>
                <c:ptCount val="1"/>
                <c:pt idx="0">
                  <c:v>Semipalmated Plover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Sheet2!$B$3:$J$3</c:f>
              <c:strCache/>
            </c:strRef>
          </c:cat>
          <c:val>
            <c:numRef>
              <c:f>Sheet2!$B$4:$J$4</c:f>
              <c:numCache/>
            </c:numRef>
          </c:val>
          <c:smooth val="0"/>
        </c:ser>
        <c:ser>
          <c:idx val="1"/>
          <c:order val="1"/>
          <c:tx>
            <c:strRef>
              <c:f>Sheet2!$A$5</c:f>
              <c:strCache>
                <c:ptCount val="1"/>
                <c:pt idx="0">
                  <c:v>Black-bellied Plover</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Sheet2!$B$3:$J$3</c:f>
              <c:strCache/>
            </c:strRef>
          </c:cat>
          <c:val>
            <c:numRef>
              <c:f>Sheet2!$B$5:$J$5</c:f>
              <c:numCache/>
            </c:numRef>
          </c:val>
          <c:smooth val="0"/>
        </c:ser>
        <c:ser>
          <c:idx val="2"/>
          <c:order val="2"/>
          <c:tx>
            <c:strRef>
              <c:f>Sheet2!$A$6</c:f>
              <c:strCache>
                <c:ptCount val="1"/>
                <c:pt idx="0">
                  <c:v>Surfbird </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Sheet2!$B$3:$J$3</c:f>
              <c:strCache/>
            </c:strRef>
          </c:cat>
          <c:val>
            <c:numRef>
              <c:f>Sheet2!$B$6:$J$6</c:f>
              <c:numCache/>
            </c:numRef>
          </c:val>
          <c:smooth val="0"/>
        </c:ser>
        <c:ser>
          <c:idx val="3"/>
          <c:order val="3"/>
          <c:tx>
            <c:strRef>
              <c:f>Sheet2!$A$7</c:f>
              <c:strCache>
                <c:ptCount val="1"/>
                <c:pt idx="0">
                  <c:v>Black Turnstone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Sheet2!$B$3:$J$3</c:f>
              <c:strCache/>
            </c:strRef>
          </c:cat>
          <c:val>
            <c:numRef>
              <c:f>Sheet2!$B$7:$J$7</c:f>
              <c:numCache/>
            </c:numRef>
          </c:val>
          <c:smooth val="0"/>
        </c:ser>
        <c:ser>
          <c:idx val="4"/>
          <c:order val="4"/>
          <c:tx>
            <c:strRef>
              <c:f>Sheet2!$A$8</c:f>
              <c:strCache>
                <c:ptCount val="1"/>
                <c:pt idx="0">
                  <c:v>Rock Sandpiper (U)</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Sheet2!$B$3:$J$3</c:f>
              <c:strCache/>
            </c:strRef>
          </c:cat>
          <c:val>
            <c:numRef>
              <c:f>Sheet2!$B$8:$J$8</c:f>
              <c:numCache/>
            </c:numRef>
          </c:val>
          <c:smooth val="0"/>
        </c:ser>
        <c:ser>
          <c:idx val="5"/>
          <c:order val="5"/>
          <c:tx>
            <c:strRef>
              <c:f>Sheet2!$A$9</c:f>
              <c:strCache>
                <c:ptCount val="1"/>
                <c:pt idx="0">
                  <c:v>Red-necked Phalarope</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Sheet2!$B$3:$J$3</c:f>
              <c:strCache/>
            </c:strRef>
          </c:cat>
          <c:val>
            <c:numRef>
              <c:f>Sheet2!$B$9:$J$9</c:f>
              <c:numCache/>
            </c:numRef>
          </c:val>
          <c:smooth val="0"/>
        </c:ser>
        <c:marker val="1"/>
        <c:axId val="39883375"/>
        <c:axId val="23406056"/>
      </c:lineChart>
      <c:dateAx>
        <c:axId val="39883375"/>
        <c:scaling>
          <c:orientation val="minMax"/>
        </c:scaling>
        <c:axPos val="b"/>
        <c:delete val="0"/>
        <c:numFmt formatCode="d-mmm" sourceLinked="0"/>
        <c:majorTickMark val="out"/>
        <c:minorTickMark val="none"/>
        <c:tickLblPos val="nextTo"/>
        <c:spPr>
          <a:ln w="3175">
            <a:solidFill>
              <a:srgbClr val="808080"/>
            </a:solidFill>
          </a:ln>
        </c:spPr>
        <c:crossAx val="23406056"/>
        <c:crosses val="autoZero"/>
        <c:auto val="0"/>
        <c:baseTimeUnit val="days"/>
        <c:majorUnit val="7"/>
        <c:majorTimeUnit val="days"/>
        <c:minorUnit val="1"/>
        <c:minorTimeUnit val="days"/>
        <c:noMultiLvlLbl val="0"/>
      </c:dateAx>
      <c:valAx>
        <c:axId val="234060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883375"/>
        <c:crossesAt val="1"/>
        <c:crossBetween val="between"/>
        <c:dispUnits/>
      </c:valAx>
      <c:spPr>
        <a:solidFill>
          <a:srgbClr val="FFFFFF"/>
        </a:solidFill>
        <a:ln w="3175">
          <a:noFill/>
        </a:ln>
      </c:spPr>
    </c:plotArea>
    <c:legend>
      <c:legendPos val="r"/>
      <c:layout>
        <c:manualLayout>
          <c:xMode val="edge"/>
          <c:yMode val="edge"/>
          <c:x val="0.721"/>
          <c:y val="0.2895"/>
          <c:w val="0.274"/>
          <c:h val="0.4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0675"/>
          <c:w val="0.74875"/>
          <c:h val="0.979"/>
        </c:manualLayout>
      </c:layout>
      <c:lineChart>
        <c:grouping val="standard"/>
        <c:varyColors val="0"/>
        <c:ser>
          <c:idx val="0"/>
          <c:order val="0"/>
          <c:tx>
            <c:strRef>
              <c:f>Sheet2!$A$25</c:f>
              <c:strCache>
                <c:ptCount val="1"/>
                <c:pt idx="0">
                  <c:v>Western Sandpiper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Sheet2!$B$24:$J$24</c:f>
              <c:strCache/>
            </c:strRef>
          </c:cat>
          <c:val>
            <c:numRef>
              <c:f>Sheet2!$B$25:$J$25</c:f>
              <c:numCache/>
            </c:numRef>
          </c:val>
          <c:smooth val="0"/>
        </c:ser>
        <c:ser>
          <c:idx val="1"/>
          <c:order val="1"/>
          <c:tx>
            <c:strRef>
              <c:f>Sheet2!$A$26</c:f>
              <c:strCache>
                <c:ptCount val="1"/>
                <c:pt idx="0">
                  <c:v>Least Sandpiper</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Sheet2!$B$24:$J$24</c:f>
              <c:strCache/>
            </c:strRef>
          </c:cat>
          <c:val>
            <c:numRef>
              <c:f>Sheet2!$B$26:$J$26</c:f>
              <c:numCache/>
            </c:numRef>
          </c:val>
          <c:smooth val="0"/>
        </c:ser>
        <c:ser>
          <c:idx val="2"/>
          <c:order val="2"/>
          <c:tx>
            <c:strRef>
              <c:f>Sheet2!$A$27</c:f>
              <c:strCache>
                <c:ptCount val="1"/>
                <c:pt idx="0">
                  <c:v>LESA/WESA/SESA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Sheet2!$B$24:$J$24</c:f>
              <c:strCache/>
            </c:strRef>
          </c:cat>
          <c:val>
            <c:numRef>
              <c:f>Sheet2!$B$27:$J$27</c:f>
              <c:numCache/>
            </c:numRef>
          </c:val>
          <c:smooth val="0"/>
        </c:ser>
        <c:ser>
          <c:idx val="3"/>
          <c:order val="3"/>
          <c:tx>
            <c:strRef>
              <c:f>Sheet2!$A$28</c:f>
              <c:strCache>
                <c:ptCount val="1"/>
                <c:pt idx="0">
                  <c:v>Dunlin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Sheet2!$B$24:$J$24</c:f>
              <c:strCache/>
            </c:strRef>
          </c:cat>
          <c:val>
            <c:numRef>
              <c:f>Sheet2!$B$28:$J$28</c:f>
              <c:numCache/>
            </c:numRef>
          </c:val>
          <c:smooth val="0"/>
        </c:ser>
        <c:marker val="1"/>
        <c:axId val="9327913"/>
        <c:axId val="16842354"/>
      </c:lineChart>
      <c:dateAx>
        <c:axId val="9327913"/>
        <c:scaling>
          <c:orientation val="minMax"/>
        </c:scaling>
        <c:axPos val="b"/>
        <c:delete val="0"/>
        <c:numFmt formatCode="d-mmm" sourceLinked="0"/>
        <c:majorTickMark val="out"/>
        <c:minorTickMark val="none"/>
        <c:tickLblPos val="nextTo"/>
        <c:spPr>
          <a:ln w="3175">
            <a:solidFill>
              <a:srgbClr val="808080"/>
            </a:solidFill>
          </a:ln>
        </c:spPr>
        <c:crossAx val="16842354"/>
        <c:crosses val="autoZero"/>
        <c:auto val="0"/>
        <c:baseTimeUnit val="days"/>
        <c:majorUnit val="7"/>
        <c:majorTimeUnit val="days"/>
        <c:minorUnit val="1"/>
        <c:minorTimeUnit val="days"/>
        <c:noMultiLvlLbl val="0"/>
      </c:dateAx>
      <c:valAx>
        <c:axId val="168423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27913"/>
        <c:crossesAt val="1"/>
        <c:crossBetween val="between"/>
        <c:dispUnits/>
      </c:valAx>
      <c:spPr>
        <a:solidFill>
          <a:srgbClr val="FFFFFF"/>
        </a:solidFill>
        <a:ln w="3175">
          <a:noFill/>
        </a:ln>
      </c:spPr>
    </c:plotArea>
    <c:legend>
      <c:legendPos val="r"/>
      <c:layout>
        <c:manualLayout>
          <c:xMode val="edge"/>
          <c:yMode val="edge"/>
          <c:x val="0.7505"/>
          <c:y val="0.35725"/>
          <c:w val="0.24125"/>
          <c:h val="0.27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06"/>
          <c:w val="0.74025"/>
          <c:h val="0.9815"/>
        </c:manualLayout>
      </c:layout>
      <c:lineChart>
        <c:grouping val="standard"/>
        <c:varyColors val="0"/>
        <c:ser>
          <c:idx val="0"/>
          <c:order val="0"/>
          <c:tx>
            <c:strRef>
              <c:f>Sheet2!$A$54</c:f>
              <c:strCache>
                <c:ptCount val="1"/>
                <c:pt idx="0">
                  <c:v>Homer Spit 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Sheet2!$B$47:$J$47</c:f>
              <c:strCache/>
            </c:strRef>
          </c:cat>
          <c:val>
            <c:numRef>
              <c:f>Sheet2!$B$54:$J$54</c:f>
              <c:numCache/>
            </c:numRef>
          </c:val>
          <c:smooth val="0"/>
        </c:ser>
        <c:ser>
          <c:idx val="1"/>
          <c:order val="1"/>
          <c:tx>
            <c:strRef>
              <c:f>Sheet2!$A$48</c:f>
              <c:strCache>
                <c:ptCount val="1"/>
                <c:pt idx="0">
                  <c:v>Mud Bay</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Sheet2!$B$47:$J$47</c:f>
              <c:strCache/>
            </c:strRef>
          </c:cat>
          <c:val>
            <c:numRef>
              <c:f>Sheet2!$B$48:$J$48</c:f>
              <c:numCache/>
            </c:numRef>
          </c:val>
          <c:smooth val="0"/>
        </c:ser>
        <c:ser>
          <c:idx val="2"/>
          <c:order val="2"/>
          <c:tx>
            <c:strRef>
              <c:f>Sheet2!$A$49</c:f>
              <c:strCache>
                <c:ptCount val="1"/>
                <c:pt idx="0">
                  <c:v>Mariner Park Lagoon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Sheet2!$B$47:$J$47</c:f>
              <c:strCache/>
            </c:strRef>
          </c:cat>
          <c:val>
            <c:numRef>
              <c:f>Sheet2!$B$49:$J$49</c:f>
              <c:numCache/>
            </c:numRef>
          </c:val>
          <c:smooth val="0"/>
        </c:ser>
        <c:ser>
          <c:idx val="3"/>
          <c:order val="3"/>
          <c:tx>
            <c:strRef>
              <c:f>Sheet2!$A$50</c:f>
              <c:strCache>
                <c:ptCount val="1"/>
                <c:pt idx="0">
                  <c:v>Mid-Spit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Sheet2!$B$47:$J$47</c:f>
              <c:strCache/>
            </c:strRef>
          </c:cat>
          <c:val>
            <c:numRef>
              <c:f>Sheet2!$B$50:$J$50</c:f>
              <c:numCache/>
            </c:numRef>
          </c:val>
          <c:smooth val="0"/>
        </c:ser>
        <c:ser>
          <c:idx val="4"/>
          <c:order val="4"/>
          <c:tx>
            <c:strRef>
              <c:f>Sheet2!$A$51</c:f>
              <c:strCache>
                <c:ptCount val="1"/>
                <c:pt idx="0">
                  <c:v>Outer Spit</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Sheet2!$B$47:$J$47</c:f>
              <c:strCache/>
            </c:strRef>
          </c:cat>
          <c:val>
            <c:numRef>
              <c:f>Sheet2!$B$51:$J$51</c:f>
              <c:numCache/>
            </c:numRef>
          </c:val>
          <c:smooth val="0"/>
        </c:ser>
        <c:ser>
          <c:idx val="5"/>
          <c:order val="5"/>
          <c:tx>
            <c:strRef>
              <c:f>Sheet2!$A$52</c:f>
              <c:strCache>
                <c:ptCount val="1"/>
                <c:pt idx="0">
                  <c:v>Beluga Slough</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Sheet2!$B$47:$J$47</c:f>
              <c:strCache/>
            </c:strRef>
          </c:cat>
          <c:val>
            <c:numRef>
              <c:f>Sheet2!$B$52:$J$52</c:f>
              <c:numCache/>
            </c:numRef>
          </c:val>
          <c:smooth val="0"/>
        </c:ser>
        <c:ser>
          <c:idx val="6"/>
          <c:order val="6"/>
          <c:tx>
            <c:strRef>
              <c:f>Sheet2!$A$53</c:f>
              <c:strCache>
                <c:ptCount val="1"/>
                <c:pt idx="0">
                  <c:v>Islands and Islets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Sheet2!$B$47:$J$47</c:f>
              <c:strCache/>
            </c:strRef>
          </c:cat>
          <c:val>
            <c:numRef>
              <c:f>Sheet2!$B$53:$J$53</c:f>
              <c:numCache/>
            </c:numRef>
          </c:val>
          <c:smooth val="0"/>
        </c:ser>
        <c:marker val="1"/>
        <c:axId val="17363459"/>
        <c:axId val="22053404"/>
      </c:lineChart>
      <c:dateAx>
        <c:axId val="17363459"/>
        <c:scaling>
          <c:orientation val="minMax"/>
        </c:scaling>
        <c:axPos val="b"/>
        <c:delete val="0"/>
        <c:numFmt formatCode="d-mmm" sourceLinked="0"/>
        <c:majorTickMark val="out"/>
        <c:minorTickMark val="none"/>
        <c:tickLblPos val="nextTo"/>
        <c:spPr>
          <a:ln w="3175">
            <a:solidFill>
              <a:srgbClr val="808080"/>
            </a:solidFill>
          </a:ln>
        </c:spPr>
        <c:crossAx val="22053404"/>
        <c:crosses val="autoZero"/>
        <c:auto val="0"/>
        <c:baseTimeUnit val="days"/>
        <c:majorUnit val="7"/>
        <c:majorTimeUnit val="days"/>
        <c:minorUnit val="1"/>
        <c:minorTimeUnit val="days"/>
        <c:noMultiLvlLbl val="0"/>
      </c:dateAx>
      <c:valAx>
        <c:axId val="220534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63459"/>
        <c:crossesAt val="1"/>
        <c:crossBetween val="between"/>
        <c:dispUnits/>
      </c:valAx>
      <c:spPr>
        <a:solidFill>
          <a:srgbClr val="FFFFFF"/>
        </a:solidFill>
        <a:ln w="3175">
          <a:noFill/>
        </a:ln>
      </c:spPr>
    </c:plotArea>
    <c:legend>
      <c:legendPos val="r"/>
      <c:layout>
        <c:manualLayout>
          <c:xMode val="edge"/>
          <c:yMode val="edge"/>
          <c:x val="0.73975"/>
          <c:y val="0.28675"/>
          <c:w val="0.252"/>
          <c:h val="0.41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585"/>
        </c:manualLayout>
      </c:layout>
      <c:barChart>
        <c:barDir val="col"/>
        <c:grouping val="clustered"/>
        <c:varyColors val="0"/>
        <c:ser>
          <c:idx val="0"/>
          <c:order val="0"/>
          <c:tx>
            <c:strRef>
              <c:f>Sheet3!$A$44</c:f>
              <c:strCache>
                <c:ptCount val="1"/>
                <c:pt idx="0">
                  <c:v>2009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Sheet3!$B$43:$S$43</c:f>
              <c:strCache/>
            </c:strRef>
          </c:cat>
          <c:val>
            <c:numRef>
              <c:f>Sheet3!$B$44:$S$44</c:f>
              <c:numCache/>
            </c:numRef>
          </c:val>
        </c:ser>
        <c:ser>
          <c:idx val="1"/>
          <c:order val="1"/>
          <c:tx>
            <c:strRef>
              <c:f>Sheet3!$A$45</c:f>
              <c:strCache>
                <c:ptCount val="1"/>
                <c:pt idx="0">
                  <c:v>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Sheet3!$B$43:$S$43</c:f>
              <c:strCache/>
            </c:strRef>
          </c:cat>
          <c:val>
            <c:numRef>
              <c:f>Sheet3!$B$45:$S$45</c:f>
              <c:numCache/>
            </c:numRef>
          </c:val>
        </c:ser>
        <c:overlap val="-25"/>
        <c:gapWidth val="75"/>
        <c:axId val="64262909"/>
        <c:axId val="41495270"/>
      </c:barChart>
      <c:dateAx>
        <c:axId val="64262909"/>
        <c:scaling>
          <c:orientation val="minMax"/>
        </c:scaling>
        <c:axPos val="b"/>
        <c:delete val="0"/>
        <c:numFmt formatCode="d-mmm" sourceLinked="0"/>
        <c:majorTickMark val="none"/>
        <c:minorTickMark val="none"/>
        <c:tickLblPos val="nextTo"/>
        <c:spPr>
          <a:ln w="3175">
            <a:solidFill>
              <a:srgbClr val="808080"/>
            </a:solidFill>
          </a:ln>
        </c:spPr>
        <c:crossAx val="41495270"/>
        <c:crosses val="autoZero"/>
        <c:auto val="0"/>
        <c:baseTimeUnit val="days"/>
        <c:majorUnit val="2"/>
        <c:majorTimeUnit val="days"/>
        <c:minorUnit val="1"/>
        <c:minorTimeUnit val="days"/>
        <c:noMultiLvlLbl val="0"/>
      </c:dateAx>
      <c:valAx>
        <c:axId val="4149527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262909"/>
        <c:crossesAt val="1"/>
        <c:crossBetween val="between"/>
        <c:dispUnits/>
      </c:valAx>
      <c:spPr>
        <a:solidFill>
          <a:srgbClr val="FFFFFF"/>
        </a:solidFill>
        <a:ln w="3175">
          <a:noFill/>
        </a:ln>
      </c:spPr>
    </c:plotArea>
    <c:legend>
      <c:legendPos val="b"/>
      <c:layout>
        <c:manualLayout>
          <c:xMode val="edge"/>
          <c:yMode val="edge"/>
          <c:x val="0.39075"/>
          <c:y val="0.896"/>
          <c:w val="0.212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9525</xdr:rowOff>
    </xdr:from>
    <xdr:to>
      <xdr:col>22</xdr:col>
      <xdr:colOff>266700</xdr:colOff>
      <xdr:row>18</xdr:row>
      <xdr:rowOff>180975</xdr:rowOff>
    </xdr:to>
    <xdr:graphicFrame>
      <xdr:nvGraphicFramePr>
        <xdr:cNvPr id="1" name="Chart 3"/>
        <xdr:cNvGraphicFramePr/>
      </xdr:nvGraphicFramePr>
      <xdr:xfrm>
        <a:off x="8696325" y="200025"/>
        <a:ext cx="5753100" cy="340995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21</xdr:row>
      <xdr:rowOff>180975</xdr:rowOff>
    </xdr:from>
    <xdr:to>
      <xdr:col>22</xdr:col>
      <xdr:colOff>285750</xdr:colOff>
      <xdr:row>39</xdr:row>
      <xdr:rowOff>142875</xdr:rowOff>
    </xdr:to>
    <xdr:graphicFrame>
      <xdr:nvGraphicFramePr>
        <xdr:cNvPr id="2" name="Chart 5"/>
        <xdr:cNvGraphicFramePr/>
      </xdr:nvGraphicFramePr>
      <xdr:xfrm>
        <a:off x="8696325" y="4181475"/>
        <a:ext cx="5772150" cy="3390900"/>
      </xdr:xfrm>
      <a:graphic>
        <a:graphicData uri="http://schemas.openxmlformats.org/drawingml/2006/chart">
          <c:chart xmlns:c="http://schemas.openxmlformats.org/drawingml/2006/chart" r:id="rId2"/>
        </a:graphicData>
      </a:graphic>
    </xdr:graphicFrame>
    <xdr:clientData/>
  </xdr:twoCellAnchor>
  <xdr:twoCellAnchor>
    <xdr:from>
      <xdr:col>12</xdr:col>
      <xdr:colOff>590550</xdr:colOff>
      <xdr:row>44</xdr:row>
      <xdr:rowOff>9525</xdr:rowOff>
    </xdr:from>
    <xdr:to>
      <xdr:col>22</xdr:col>
      <xdr:colOff>361950</xdr:colOff>
      <xdr:row>64</xdr:row>
      <xdr:rowOff>104775</xdr:rowOff>
    </xdr:to>
    <xdr:graphicFrame>
      <xdr:nvGraphicFramePr>
        <xdr:cNvPr id="3" name="Chart 6"/>
        <xdr:cNvGraphicFramePr/>
      </xdr:nvGraphicFramePr>
      <xdr:xfrm>
        <a:off x="8677275" y="8391525"/>
        <a:ext cx="5867400" cy="3905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47</xdr:row>
      <xdr:rowOff>47625</xdr:rowOff>
    </xdr:from>
    <xdr:to>
      <xdr:col>19</xdr:col>
      <xdr:colOff>600075</xdr:colOff>
      <xdr:row>61</xdr:row>
      <xdr:rowOff>123825</xdr:rowOff>
    </xdr:to>
    <xdr:graphicFrame>
      <xdr:nvGraphicFramePr>
        <xdr:cNvPr id="1" name="Chart 16"/>
        <xdr:cNvGraphicFramePr/>
      </xdr:nvGraphicFramePr>
      <xdr:xfrm>
        <a:off x="8715375" y="90011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T313"/>
  <sheetViews>
    <sheetView tabSelected="1" zoomScalePageLayoutView="0" workbookViewId="0" topLeftCell="A1">
      <selection activeCell="CQ25" sqref="CQ25"/>
    </sheetView>
  </sheetViews>
  <sheetFormatPr defaultColWidth="9.140625" defaultRowHeight="15"/>
  <cols>
    <col min="1" max="1" width="25.7109375" style="0" customWidth="1"/>
    <col min="13" max="13" width="25.7109375" style="0" customWidth="1"/>
    <col min="14" max="31" width="9.140625" style="0" customWidth="1"/>
    <col min="39" max="39" width="25.7109375" style="0" customWidth="1"/>
    <col min="70" max="70" width="9.140625" style="0" customWidth="1"/>
    <col min="72" max="72" width="25.7109375" style="0" customWidth="1"/>
    <col min="73" max="73" width="10.57421875" style="0" bestFit="1" customWidth="1"/>
    <col min="74" max="75" width="9.140625" style="0" customWidth="1"/>
    <col min="86" max="86" width="25.7109375" style="0" customWidth="1"/>
    <col min="89" max="89" width="25.7109375" style="0" customWidth="1"/>
    <col min="92" max="92" width="25.7109375" style="0" customWidth="1"/>
    <col min="93" max="94" width="10.57421875" style="0" bestFit="1" customWidth="1"/>
    <col min="95" max="95" width="3.7109375" style="0" customWidth="1"/>
    <col min="96" max="96" width="25.7109375" style="0" customWidth="1"/>
    <col min="97" max="98" width="9.57421875" style="0" bestFit="1" customWidth="1"/>
  </cols>
  <sheetData>
    <row r="1" spans="1:92" ht="15">
      <c r="A1" s="1" t="s">
        <v>0</v>
      </c>
      <c r="B1" s="1"/>
      <c r="M1" s="1" t="s">
        <v>59</v>
      </c>
      <c r="BT1" s="2" t="s">
        <v>100</v>
      </c>
      <c r="CN1" s="2" t="s">
        <v>103</v>
      </c>
    </row>
    <row r="2" spans="1:96" ht="15">
      <c r="A2" s="1" t="s">
        <v>50</v>
      </c>
      <c r="B2" s="1"/>
      <c r="BT2" t="s">
        <v>31</v>
      </c>
      <c r="BU2">
        <v>15</v>
      </c>
      <c r="BV2">
        <v>20</v>
      </c>
      <c r="BW2">
        <v>25</v>
      </c>
      <c r="BX2">
        <v>30</v>
      </c>
      <c r="BY2">
        <v>5</v>
      </c>
      <c r="BZ2">
        <v>10</v>
      </c>
      <c r="CA2">
        <v>15</v>
      </c>
      <c r="CB2">
        <v>20</v>
      </c>
      <c r="CC2">
        <v>25</v>
      </c>
      <c r="CD2" t="s">
        <v>37</v>
      </c>
      <c r="CH2" s="2" t="s">
        <v>99</v>
      </c>
      <c r="CO2" s="2"/>
      <c r="CP2" s="2"/>
      <c r="CQ2" s="2"/>
      <c r="CR2" s="2"/>
    </row>
    <row r="3" spans="1:98" s="2" customFormat="1" ht="15">
      <c r="A3" s="1"/>
      <c r="B3" s="1"/>
      <c r="BT3" t="s">
        <v>18</v>
      </c>
      <c r="BU3">
        <v>0</v>
      </c>
      <c r="BV3">
        <v>0</v>
      </c>
      <c r="BW3">
        <v>7</v>
      </c>
      <c r="BX3">
        <v>100</v>
      </c>
      <c r="BY3">
        <v>500</v>
      </c>
      <c r="BZ3">
        <v>142</v>
      </c>
      <c r="CA3">
        <v>3880</v>
      </c>
      <c r="CB3">
        <v>367</v>
      </c>
      <c r="CC3">
        <v>0</v>
      </c>
      <c r="CD3">
        <v>4996</v>
      </c>
      <c r="CE3"/>
      <c r="CH3" s="21" t="s">
        <v>69</v>
      </c>
      <c r="CI3" s="17" t="s">
        <v>70</v>
      </c>
      <c r="CJ3" s="17"/>
      <c r="CK3" s="21" t="s">
        <v>69</v>
      </c>
      <c r="CL3" s="17" t="s">
        <v>70</v>
      </c>
      <c r="CN3" s="21" t="s">
        <v>69</v>
      </c>
      <c r="CO3" s="6">
        <v>2009</v>
      </c>
      <c r="CP3" s="6">
        <v>2010</v>
      </c>
      <c r="CQ3" s="4"/>
      <c r="CR3" s="21" t="s">
        <v>69</v>
      </c>
      <c r="CS3" s="6">
        <v>2009</v>
      </c>
      <c r="CT3" s="6">
        <v>2010</v>
      </c>
    </row>
    <row r="4" spans="1:98" s="2" customFormat="1" ht="15">
      <c r="A4" s="2" t="s">
        <v>94</v>
      </c>
      <c r="B4" s="1"/>
      <c r="M4" s="2" t="s">
        <v>95</v>
      </c>
      <c r="BT4" t="s">
        <v>29</v>
      </c>
      <c r="BU4">
        <v>0</v>
      </c>
      <c r="BV4">
        <v>0</v>
      </c>
      <c r="BW4">
        <v>0</v>
      </c>
      <c r="BX4">
        <v>0</v>
      </c>
      <c r="BY4">
        <v>300</v>
      </c>
      <c r="BZ4">
        <v>1000</v>
      </c>
      <c r="CA4">
        <v>100</v>
      </c>
      <c r="CB4">
        <v>100</v>
      </c>
      <c r="CC4">
        <v>0</v>
      </c>
      <c r="CD4">
        <v>1500</v>
      </c>
      <c r="CE4"/>
      <c r="CH4" s="27" t="s">
        <v>18</v>
      </c>
      <c r="CI4" s="29">
        <v>4996</v>
      </c>
      <c r="CK4" s="27" t="s">
        <v>77</v>
      </c>
      <c r="CL4" s="2">
        <v>42</v>
      </c>
      <c r="CN4" s="27" t="s">
        <v>18</v>
      </c>
      <c r="CO4" s="3">
        <v>3229</v>
      </c>
      <c r="CP4" s="3">
        <v>4996</v>
      </c>
      <c r="CR4" s="28" t="s">
        <v>6</v>
      </c>
      <c r="CS4" s="3">
        <v>24</v>
      </c>
      <c r="CT4" s="3">
        <v>36</v>
      </c>
    </row>
    <row r="5" spans="1:98" s="2" customFormat="1" ht="15">
      <c r="A5" s="2" t="s">
        <v>93</v>
      </c>
      <c r="B5" s="1"/>
      <c r="M5" s="2" t="s">
        <v>96</v>
      </c>
      <c r="BT5" t="s">
        <v>30</v>
      </c>
      <c r="BU5">
        <v>0</v>
      </c>
      <c r="BV5">
        <v>1</v>
      </c>
      <c r="BW5">
        <v>15</v>
      </c>
      <c r="BX5">
        <v>298</v>
      </c>
      <c r="BY5">
        <v>92</v>
      </c>
      <c r="BZ5">
        <v>0</v>
      </c>
      <c r="CA5">
        <v>54</v>
      </c>
      <c r="CB5">
        <v>332</v>
      </c>
      <c r="CC5">
        <v>11</v>
      </c>
      <c r="CD5">
        <v>803</v>
      </c>
      <c r="CE5"/>
      <c r="CH5" s="28" t="s">
        <v>29</v>
      </c>
      <c r="CI5" s="29">
        <v>1500</v>
      </c>
      <c r="CK5" s="28" t="s">
        <v>6</v>
      </c>
      <c r="CL5" s="2">
        <v>36</v>
      </c>
      <c r="CN5" s="28" t="s">
        <v>29</v>
      </c>
      <c r="CO5" s="3">
        <v>1630</v>
      </c>
      <c r="CP5" s="3">
        <v>1500</v>
      </c>
      <c r="CR5" s="28" t="s">
        <v>7</v>
      </c>
      <c r="CS5" s="3"/>
      <c r="CT5" s="3">
        <v>26</v>
      </c>
    </row>
    <row r="6" spans="1:98" s="2" customFormat="1" ht="15">
      <c r="A6" s="2" t="s">
        <v>98</v>
      </c>
      <c r="B6" s="1"/>
      <c r="M6" s="2" t="s">
        <v>57</v>
      </c>
      <c r="BT6" t="s">
        <v>22</v>
      </c>
      <c r="BU6">
        <v>0</v>
      </c>
      <c r="BV6">
        <v>2</v>
      </c>
      <c r="BW6">
        <v>32</v>
      </c>
      <c r="BX6">
        <v>116</v>
      </c>
      <c r="BY6">
        <v>101</v>
      </c>
      <c r="BZ6">
        <v>59</v>
      </c>
      <c r="CA6">
        <v>192</v>
      </c>
      <c r="CB6">
        <v>56</v>
      </c>
      <c r="CC6">
        <v>3</v>
      </c>
      <c r="CD6">
        <v>561</v>
      </c>
      <c r="CE6"/>
      <c r="CH6" s="28" t="s">
        <v>30</v>
      </c>
      <c r="CI6" s="29">
        <v>803</v>
      </c>
      <c r="CK6" s="28" t="s">
        <v>7</v>
      </c>
      <c r="CL6" s="2">
        <v>26</v>
      </c>
      <c r="CN6" s="28" t="s">
        <v>30</v>
      </c>
      <c r="CO6" s="3">
        <v>104</v>
      </c>
      <c r="CP6" s="3">
        <v>803</v>
      </c>
      <c r="CR6" s="28" t="s">
        <v>84</v>
      </c>
      <c r="CS6" s="3">
        <v>2</v>
      </c>
      <c r="CT6" s="3">
        <v>18</v>
      </c>
    </row>
    <row r="7" spans="1:98" s="2" customFormat="1" ht="15">
      <c r="A7" s="2" t="s">
        <v>54</v>
      </c>
      <c r="B7" s="1"/>
      <c r="BT7" s="2" t="s">
        <v>76</v>
      </c>
      <c r="BU7">
        <v>350</v>
      </c>
      <c r="BV7">
        <v>50</v>
      </c>
      <c r="BW7">
        <v>0</v>
      </c>
      <c r="BX7">
        <v>0</v>
      </c>
      <c r="BY7">
        <v>0</v>
      </c>
      <c r="BZ7">
        <v>5</v>
      </c>
      <c r="CA7">
        <v>0</v>
      </c>
      <c r="CB7">
        <v>0</v>
      </c>
      <c r="CC7">
        <v>0</v>
      </c>
      <c r="CD7">
        <v>405</v>
      </c>
      <c r="CE7"/>
      <c r="CH7" s="28" t="s">
        <v>22</v>
      </c>
      <c r="CI7" s="29">
        <v>561</v>
      </c>
      <c r="CK7" s="28" t="s">
        <v>10</v>
      </c>
      <c r="CL7" s="2">
        <v>22</v>
      </c>
      <c r="CN7" s="28" t="s">
        <v>22</v>
      </c>
      <c r="CO7" s="3">
        <v>1097</v>
      </c>
      <c r="CP7" s="3">
        <v>561</v>
      </c>
      <c r="CR7" s="28" t="s">
        <v>78</v>
      </c>
      <c r="CS7" s="3">
        <v>3</v>
      </c>
      <c r="CT7" s="3">
        <v>12</v>
      </c>
    </row>
    <row r="8" spans="1:98" s="2" customFormat="1" ht="15">
      <c r="A8" s="2" t="s">
        <v>58</v>
      </c>
      <c r="B8" s="1"/>
      <c r="BT8" t="s">
        <v>17</v>
      </c>
      <c r="BU8">
        <v>0</v>
      </c>
      <c r="BV8">
        <v>0</v>
      </c>
      <c r="BW8">
        <v>0</v>
      </c>
      <c r="BX8">
        <v>0</v>
      </c>
      <c r="BY8">
        <v>14</v>
      </c>
      <c r="BZ8">
        <v>110</v>
      </c>
      <c r="CA8">
        <v>228</v>
      </c>
      <c r="CB8">
        <v>20</v>
      </c>
      <c r="CC8">
        <v>1</v>
      </c>
      <c r="CD8">
        <v>373</v>
      </c>
      <c r="CE8"/>
      <c r="CH8" s="28" t="s">
        <v>76</v>
      </c>
      <c r="CI8" s="29">
        <v>405</v>
      </c>
      <c r="CK8" s="28" t="s">
        <v>84</v>
      </c>
      <c r="CL8" s="2">
        <v>18</v>
      </c>
      <c r="CN8" s="28" t="s">
        <v>76</v>
      </c>
      <c r="CO8" s="3">
        <v>141</v>
      </c>
      <c r="CP8" s="3">
        <v>405</v>
      </c>
      <c r="CR8" s="3" t="s">
        <v>87</v>
      </c>
      <c r="CS8" s="3">
        <v>18</v>
      </c>
      <c r="CT8" s="3"/>
    </row>
    <row r="9" spans="1:98" s="2" customFormat="1" ht="15">
      <c r="A9" s="2" t="s">
        <v>55</v>
      </c>
      <c r="B9" s="1"/>
      <c r="BT9" t="s">
        <v>4</v>
      </c>
      <c r="BU9">
        <v>0</v>
      </c>
      <c r="BV9">
        <v>6</v>
      </c>
      <c r="BW9">
        <v>14</v>
      </c>
      <c r="BX9">
        <v>134</v>
      </c>
      <c r="BY9">
        <v>137</v>
      </c>
      <c r="BZ9">
        <v>3</v>
      </c>
      <c r="CA9">
        <v>8</v>
      </c>
      <c r="CB9">
        <v>13</v>
      </c>
      <c r="CC9">
        <v>0</v>
      </c>
      <c r="CD9">
        <v>315</v>
      </c>
      <c r="CE9"/>
      <c r="CH9" s="28" t="s">
        <v>17</v>
      </c>
      <c r="CI9" s="29">
        <v>373</v>
      </c>
      <c r="CK9" s="28" t="s">
        <v>78</v>
      </c>
      <c r="CL9" s="2">
        <v>12</v>
      </c>
      <c r="CN9" s="28" t="s">
        <v>17</v>
      </c>
      <c r="CO9" s="3">
        <v>81</v>
      </c>
      <c r="CP9" s="3">
        <v>373</v>
      </c>
      <c r="CR9" s="3" t="s">
        <v>86</v>
      </c>
      <c r="CS9" s="3">
        <v>3</v>
      </c>
      <c r="CT9" s="3"/>
    </row>
    <row r="10" spans="72:98" s="2" customFormat="1" ht="15">
      <c r="BT10" t="s">
        <v>19</v>
      </c>
      <c r="BU10">
        <v>0</v>
      </c>
      <c r="BV10">
        <v>0</v>
      </c>
      <c r="BW10">
        <v>0</v>
      </c>
      <c r="BX10">
        <v>0</v>
      </c>
      <c r="BY10">
        <v>0</v>
      </c>
      <c r="BZ10">
        <v>2</v>
      </c>
      <c r="CA10">
        <v>97</v>
      </c>
      <c r="CB10">
        <v>146</v>
      </c>
      <c r="CC10">
        <v>0</v>
      </c>
      <c r="CD10">
        <v>245</v>
      </c>
      <c r="CE10"/>
      <c r="CH10" s="28" t="s">
        <v>4</v>
      </c>
      <c r="CI10" s="29">
        <v>315</v>
      </c>
      <c r="CK10" s="28" t="s">
        <v>79</v>
      </c>
      <c r="CL10" s="2">
        <v>11</v>
      </c>
      <c r="CN10" s="28" t="s">
        <v>4</v>
      </c>
      <c r="CO10" s="3">
        <v>179</v>
      </c>
      <c r="CP10" s="3">
        <v>315</v>
      </c>
      <c r="CR10" s="28" t="s">
        <v>79</v>
      </c>
      <c r="CS10" s="3">
        <v>11</v>
      </c>
      <c r="CT10" s="3">
        <v>11</v>
      </c>
    </row>
    <row r="11" spans="2:98" s="2" customFormat="1" ht="15">
      <c r="B11" s="1"/>
      <c r="BT11" t="s">
        <v>1</v>
      </c>
      <c r="BU11">
        <v>0</v>
      </c>
      <c r="BV11">
        <v>0</v>
      </c>
      <c r="BW11">
        <v>0</v>
      </c>
      <c r="BX11">
        <v>3</v>
      </c>
      <c r="BY11">
        <v>0</v>
      </c>
      <c r="BZ11">
        <v>5</v>
      </c>
      <c r="CA11">
        <v>128</v>
      </c>
      <c r="CB11">
        <v>54</v>
      </c>
      <c r="CC11">
        <v>13</v>
      </c>
      <c r="CD11">
        <v>203</v>
      </c>
      <c r="CE11"/>
      <c r="CH11" s="28" t="s">
        <v>19</v>
      </c>
      <c r="CI11" s="29">
        <v>245</v>
      </c>
      <c r="CK11" s="28" t="s">
        <v>80</v>
      </c>
      <c r="CL11" s="2">
        <v>10</v>
      </c>
      <c r="CN11" s="28" t="s">
        <v>19</v>
      </c>
      <c r="CO11" s="3">
        <v>136</v>
      </c>
      <c r="CP11" s="3">
        <v>245</v>
      </c>
      <c r="CR11" s="28" t="s">
        <v>80</v>
      </c>
      <c r="CS11" s="3">
        <v>1</v>
      </c>
      <c r="CT11" s="3">
        <v>10</v>
      </c>
    </row>
    <row r="12" spans="1:98" ht="15">
      <c r="A12" s="2"/>
      <c r="B12" s="15"/>
      <c r="C12" s="15"/>
      <c r="D12" s="15"/>
      <c r="E12" s="15"/>
      <c r="F12" s="15"/>
      <c r="BR12" s="2"/>
      <c r="BT12" t="s">
        <v>15</v>
      </c>
      <c r="BU12">
        <v>0</v>
      </c>
      <c r="BV12">
        <v>0</v>
      </c>
      <c r="BW12">
        <v>0</v>
      </c>
      <c r="BX12">
        <v>22</v>
      </c>
      <c r="BY12">
        <v>31</v>
      </c>
      <c r="BZ12">
        <v>8</v>
      </c>
      <c r="CA12">
        <v>2</v>
      </c>
      <c r="CB12">
        <v>33</v>
      </c>
      <c r="CC12">
        <v>14</v>
      </c>
      <c r="CD12">
        <v>110</v>
      </c>
      <c r="CH12" s="28" t="s">
        <v>1</v>
      </c>
      <c r="CI12" s="29">
        <v>203</v>
      </c>
      <c r="CJ12" s="2"/>
      <c r="CK12" s="28" t="s">
        <v>21</v>
      </c>
      <c r="CL12" s="2">
        <v>7</v>
      </c>
      <c r="CN12" s="28" t="s">
        <v>1</v>
      </c>
      <c r="CO12" s="3">
        <v>194</v>
      </c>
      <c r="CP12" s="3">
        <v>203</v>
      </c>
      <c r="CR12" s="28" t="s">
        <v>21</v>
      </c>
      <c r="CS12" s="3"/>
      <c r="CT12" s="3">
        <v>7</v>
      </c>
    </row>
    <row r="13" spans="1:98" ht="15">
      <c r="A13" s="1" t="s">
        <v>97</v>
      </c>
      <c r="B13" s="15"/>
      <c r="C13" s="2"/>
      <c r="D13" s="2" t="s">
        <v>44</v>
      </c>
      <c r="E13" s="2"/>
      <c r="F13" s="2"/>
      <c r="G13" s="2"/>
      <c r="H13" s="2"/>
      <c r="I13" s="2"/>
      <c r="J13" s="2"/>
      <c r="K13" s="2"/>
      <c r="L13" s="2"/>
      <c r="M13" s="1" t="s">
        <v>97</v>
      </c>
      <c r="N13" s="2"/>
      <c r="O13" s="2"/>
      <c r="P13" s="2"/>
      <c r="Q13" s="2"/>
      <c r="R13" s="2"/>
      <c r="S13" s="2"/>
      <c r="T13" s="2"/>
      <c r="U13" s="2"/>
      <c r="V13" s="2"/>
      <c r="W13" s="2"/>
      <c r="X13" s="2"/>
      <c r="Y13" s="2"/>
      <c r="Z13" s="2"/>
      <c r="AA13" s="2"/>
      <c r="AB13" s="2"/>
      <c r="AC13" s="2"/>
      <c r="AD13" s="2"/>
      <c r="AE13" s="2"/>
      <c r="AF13" s="2"/>
      <c r="AG13" s="2"/>
      <c r="AH13" s="2"/>
      <c r="AI13" s="2"/>
      <c r="AM13" s="1" t="s">
        <v>97</v>
      </c>
      <c r="AN13" s="2"/>
      <c r="AO13" s="2"/>
      <c r="AP13" s="2"/>
      <c r="AQ13" s="2"/>
      <c r="AR13" s="2"/>
      <c r="AS13" s="2"/>
      <c r="AT13" s="2"/>
      <c r="AU13" s="2"/>
      <c r="AV13" s="2"/>
      <c r="AW13" s="2"/>
      <c r="AX13" s="2"/>
      <c r="AY13" s="2"/>
      <c r="AZ13" s="2"/>
      <c r="BA13" s="2"/>
      <c r="BB13" s="2"/>
      <c r="BC13" s="2"/>
      <c r="BD13" s="2"/>
      <c r="BE13" s="2"/>
      <c r="BF13" s="2"/>
      <c r="BG13" s="2"/>
      <c r="BH13" s="2"/>
      <c r="BI13" s="2"/>
      <c r="BR13" s="2"/>
      <c r="BT13" s="2" t="s">
        <v>83</v>
      </c>
      <c r="BU13">
        <v>0</v>
      </c>
      <c r="BV13">
        <v>0</v>
      </c>
      <c r="BW13">
        <v>0</v>
      </c>
      <c r="BX13">
        <v>12</v>
      </c>
      <c r="BY13">
        <v>3</v>
      </c>
      <c r="BZ13">
        <v>5</v>
      </c>
      <c r="CA13">
        <v>31</v>
      </c>
      <c r="CB13">
        <v>31</v>
      </c>
      <c r="CC13">
        <v>0</v>
      </c>
      <c r="CD13">
        <v>82</v>
      </c>
      <c r="CH13" s="28" t="s">
        <v>15</v>
      </c>
      <c r="CI13" s="29">
        <v>110</v>
      </c>
      <c r="CJ13" s="2"/>
      <c r="CK13" s="28" t="s">
        <v>49</v>
      </c>
      <c r="CL13" s="2">
        <v>5</v>
      </c>
      <c r="CN13" s="28" t="s">
        <v>15</v>
      </c>
      <c r="CO13" s="3">
        <v>292</v>
      </c>
      <c r="CP13" s="3">
        <v>110</v>
      </c>
      <c r="CR13" s="28" t="s">
        <v>49</v>
      </c>
      <c r="CS13" s="3">
        <v>1</v>
      </c>
      <c r="CT13" s="3">
        <v>5</v>
      </c>
    </row>
    <row r="14" spans="1:98" ht="15">
      <c r="A14" s="1" t="s">
        <v>35</v>
      </c>
      <c r="B14" s="2"/>
      <c r="C14" s="2"/>
      <c r="D14" s="2"/>
      <c r="E14" s="2"/>
      <c r="F14" s="2"/>
      <c r="G14" s="2"/>
      <c r="H14" s="2"/>
      <c r="I14" s="2"/>
      <c r="J14" s="2"/>
      <c r="K14" s="2"/>
      <c r="L14" s="2"/>
      <c r="M14" s="1" t="s">
        <v>47</v>
      </c>
      <c r="N14" s="2"/>
      <c r="O14" s="2"/>
      <c r="P14" s="2"/>
      <c r="Q14" s="2"/>
      <c r="R14" s="2"/>
      <c r="S14" s="2"/>
      <c r="T14" s="2"/>
      <c r="U14" s="2"/>
      <c r="V14" s="2"/>
      <c r="W14" s="2"/>
      <c r="X14" s="2"/>
      <c r="Y14" s="2"/>
      <c r="Z14" s="2"/>
      <c r="AA14" s="2"/>
      <c r="AB14" s="2"/>
      <c r="AC14" s="2"/>
      <c r="AD14" s="2"/>
      <c r="AE14" s="2"/>
      <c r="AF14" s="2"/>
      <c r="AG14" s="2"/>
      <c r="AH14" s="2"/>
      <c r="AI14" s="2"/>
      <c r="AM14" s="1" t="s">
        <v>74</v>
      </c>
      <c r="AN14" s="2"/>
      <c r="AO14" s="2"/>
      <c r="AP14" s="2"/>
      <c r="AQ14" s="2"/>
      <c r="AR14" s="2"/>
      <c r="AS14" s="2"/>
      <c r="AT14" s="2"/>
      <c r="AU14" s="2"/>
      <c r="AV14" s="2"/>
      <c r="AW14" s="2"/>
      <c r="AX14" s="2"/>
      <c r="AY14" s="2"/>
      <c r="AZ14" s="2"/>
      <c r="BA14" s="2"/>
      <c r="BB14" s="2"/>
      <c r="BC14" s="2"/>
      <c r="BD14" s="2"/>
      <c r="BE14" s="2"/>
      <c r="BF14" s="2"/>
      <c r="BG14" s="2"/>
      <c r="BH14" s="2"/>
      <c r="BI14" s="2"/>
      <c r="BR14" s="2"/>
      <c r="BT14" t="s">
        <v>14</v>
      </c>
      <c r="BU14">
        <v>0</v>
      </c>
      <c r="BV14">
        <v>0</v>
      </c>
      <c r="BW14">
        <v>0</v>
      </c>
      <c r="BX14">
        <v>0</v>
      </c>
      <c r="BY14">
        <v>3</v>
      </c>
      <c r="BZ14">
        <v>4</v>
      </c>
      <c r="CA14">
        <v>26</v>
      </c>
      <c r="CB14">
        <v>17</v>
      </c>
      <c r="CC14">
        <v>6</v>
      </c>
      <c r="CD14">
        <v>56</v>
      </c>
      <c r="CH14" s="28" t="s">
        <v>83</v>
      </c>
      <c r="CI14" s="29">
        <v>82</v>
      </c>
      <c r="CJ14" s="2"/>
      <c r="CK14" s="28" t="s">
        <v>28</v>
      </c>
      <c r="CL14" s="2">
        <v>5</v>
      </c>
      <c r="CN14" s="33" t="s">
        <v>101</v>
      </c>
      <c r="CO14" s="3">
        <v>125</v>
      </c>
      <c r="CP14" s="3" t="s">
        <v>102</v>
      </c>
      <c r="CR14" s="28" t="s">
        <v>28</v>
      </c>
      <c r="CS14" s="3">
        <v>1</v>
      </c>
      <c r="CT14" s="3">
        <v>5</v>
      </c>
    </row>
    <row r="15" spans="1:98" ht="15">
      <c r="A15" s="2"/>
      <c r="B15" s="1" t="s">
        <v>32</v>
      </c>
      <c r="C15" s="2"/>
      <c r="D15" s="2"/>
      <c r="F15" s="1" t="s">
        <v>33</v>
      </c>
      <c r="G15" s="2"/>
      <c r="H15" s="2"/>
      <c r="I15" s="2"/>
      <c r="J15" s="2"/>
      <c r="K15" s="2"/>
      <c r="L15" s="2"/>
      <c r="M15" s="2"/>
      <c r="N15" s="1" t="s">
        <v>32</v>
      </c>
      <c r="O15" s="2"/>
      <c r="P15" s="2"/>
      <c r="Q15" s="1" t="s">
        <v>33</v>
      </c>
      <c r="R15" s="2"/>
      <c r="S15" s="2"/>
      <c r="T15" s="2"/>
      <c r="U15" s="2"/>
      <c r="V15" s="2"/>
      <c r="W15" s="2"/>
      <c r="X15" s="2"/>
      <c r="Y15" s="2"/>
      <c r="Z15" s="2"/>
      <c r="AA15" s="2"/>
      <c r="AB15" s="2"/>
      <c r="AC15" s="2"/>
      <c r="AD15" s="2"/>
      <c r="AE15" s="2"/>
      <c r="AF15" s="2"/>
      <c r="AG15" s="2"/>
      <c r="AH15" s="2"/>
      <c r="AI15" s="2"/>
      <c r="AM15" s="2"/>
      <c r="AN15" s="1" t="s">
        <v>32</v>
      </c>
      <c r="AO15" s="2"/>
      <c r="AP15" s="2"/>
      <c r="AR15" s="2"/>
      <c r="AS15" s="2"/>
      <c r="AT15" s="1" t="s">
        <v>33</v>
      </c>
      <c r="AU15" s="2"/>
      <c r="AV15" s="2"/>
      <c r="AW15" s="2"/>
      <c r="AX15" s="2"/>
      <c r="AY15" s="2"/>
      <c r="AZ15" s="2"/>
      <c r="BA15" s="2"/>
      <c r="BB15" s="2"/>
      <c r="BC15" s="2"/>
      <c r="BD15" s="2"/>
      <c r="BE15" s="2"/>
      <c r="BF15" s="2"/>
      <c r="BG15" s="2"/>
      <c r="BH15" s="2"/>
      <c r="BI15" s="2"/>
      <c r="BR15" s="2"/>
      <c r="BT15" s="2" t="s">
        <v>77</v>
      </c>
      <c r="BU15">
        <v>1</v>
      </c>
      <c r="BV15">
        <v>2</v>
      </c>
      <c r="BW15">
        <v>25</v>
      </c>
      <c r="BX15">
        <v>5</v>
      </c>
      <c r="BY15">
        <v>7</v>
      </c>
      <c r="BZ15">
        <v>0</v>
      </c>
      <c r="CA15">
        <v>0</v>
      </c>
      <c r="CB15">
        <v>2</v>
      </c>
      <c r="CC15">
        <v>0</v>
      </c>
      <c r="CD15">
        <v>42</v>
      </c>
      <c r="CH15" s="28" t="s">
        <v>14</v>
      </c>
      <c r="CI15" s="29">
        <v>56</v>
      </c>
      <c r="CJ15" s="2"/>
      <c r="CK15" s="28" t="s">
        <v>81</v>
      </c>
      <c r="CL15" s="2">
        <v>1</v>
      </c>
      <c r="CN15" s="28" t="s">
        <v>83</v>
      </c>
      <c r="CO15" s="3">
        <v>99</v>
      </c>
      <c r="CP15" s="3">
        <v>82</v>
      </c>
      <c r="CR15" s="3" t="s">
        <v>9</v>
      </c>
      <c r="CS15" s="3">
        <v>3</v>
      </c>
      <c r="CT15" s="3"/>
    </row>
    <row r="16" spans="1:98" ht="15">
      <c r="A16" s="6" t="s">
        <v>31</v>
      </c>
      <c r="B16" s="5">
        <v>15</v>
      </c>
      <c r="C16" s="5">
        <v>20</v>
      </c>
      <c r="D16" s="5">
        <v>25</v>
      </c>
      <c r="E16" s="5">
        <v>30</v>
      </c>
      <c r="F16" s="5">
        <v>5</v>
      </c>
      <c r="G16" s="5">
        <v>10</v>
      </c>
      <c r="H16" s="5">
        <v>15</v>
      </c>
      <c r="I16" s="5">
        <v>20</v>
      </c>
      <c r="J16" s="5">
        <v>25</v>
      </c>
      <c r="K16" s="8" t="s">
        <v>37</v>
      </c>
      <c r="L16" s="2"/>
      <c r="M16" s="6" t="s">
        <v>31</v>
      </c>
      <c r="N16" s="4">
        <v>28</v>
      </c>
      <c r="O16" s="4">
        <v>29</v>
      </c>
      <c r="P16" s="4">
        <v>30</v>
      </c>
      <c r="Q16" s="4">
        <v>1</v>
      </c>
      <c r="R16" s="4">
        <v>2</v>
      </c>
      <c r="S16" s="4">
        <v>3</v>
      </c>
      <c r="T16" s="4">
        <v>4</v>
      </c>
      <c r="U16" s="4">
        <v>5</v>
      </c>
      <c r="V16" s="4">
        <v>6</v>
      </c>
      <c r="W16" s="4">
        <v>7</v>
      </c>
      <c r="X16" s="4">
        <v>8</v>
      </c>
      <c r="Y16" s="4">
        <v>9</v>
      </c>
      <c r="Z16" s="4">
        <v>10</v>
      </c>
      <c r="AA16" s="4">
        <v>11</v>
      </c>
      <c r="AB16" s="4">
        <v>12</v>
      </c>
      <c r="AC16" s="4">
        <v>13</v>
      </c>
      <c r="AD16" s="4">
        <v>14</v>
      </c>
      <c r="AE16" s="4">
        <v>15</v>
      </c>
      <c r="AF16" s="4">
        <v>16</v>
      </c>
      <c r="AG16" s="4">
        <v>17</v>
      </c>
      <c r="AH16" s="4">
        <v>18</v>
      </c>
      <c r="AI16" s="17" t="s">
        <v>37</v>
      </c>
      <c r="AM16" s="6" t="s">
        <v>31</v>
      </c>
      <c r="AN16" s="4">
        <v>25</v>
      </c>
      <c r="AO16" s="4">
        <v>26</v>
      </c>
      <c r="AP16" s="4">
        <v>27</v>
      </c>
      <c r="AQ16" s="4">
        <v>28</v>
      </c>
      <c r="AR16" s="4">
        <v>29</v>
      </c>
      <c r="AS16" s="4">
        <v>30</v>
      </c>
      <c r="AT16" s="4">
        <v>1</v>
      </c>
      <c r="AU16" s="4">
        <v>2</v>
      </c>
      <c r="AV16" s="4">
        <v>3</v>
      </c>
      <c r="AW16" s="4">
        <v>4</v>
      </c>
      <c r="AX16" s="4">
        <v>5</v>
      </c>
      <c r="AY16" s="4">
        <v>6</v>
      </c>
      <c r="AZ16" s="4">
        <v>7</v>
      </c>
      <c r="BA16" s="4">
        <v>8</v>
      </c>
      <c r="BB16" s="4">
        <v>9</v>
      </c>
      <c r="BC16" s="4">
        <v>10</v>
      </c>
      <c r="BD16" s="4">
        <v>11</v>
      </c>
      <c r="BE16" s="4">
        <v>12</v>
      </c>
      <c r="BF16" s="4">
        <v>13</v>
      </c>
      <c r="BG16" s="4">
        <v>14</v>
      </c>
      <c r="BH16" s="4">
        <v>15</v>
      </c>
      <c r="BI16" s="4">
        <v>16</v>
      </c>
      <c r="BJ16" s="4">
        <v>17</v>
      </c>
      <c r="BK16" s="4">
        <v>18</v>
      </c>
      <c r="BL16" s="4">
        <v>19</v>
      </c>
      <c r="BM16" s="4">
        <v>20</v>
      </c>
      <c r="BN16" s="17" t="s">
        <v>37</v>
      </c>
      <c r="BR16" s="2"/>
      <c r="BT16" t="s">
        <v>6</v>
      </c>
      <c r="BU16">
        <v>0</v>
      </c>
      <c r="BV16">
        <v>4</v>
      </c>
      <c r="BW16">
        <v>3</v>
      </c>
      <c r="BX16">
        <v>14</v>
      </c>
      <c r="BY16">
        <v>5</v>
      </c>
      <c r="BZ16">
        <v>1</v>
      </c>
      <c r="CA16">
        <v>3</v>
      </c>
      <c r="CB16">
        <v>4</v>
      </c>
      <c r="CC16">
        <v>2</v>
      </c>
      <c r="CD16">
        <v>36</v>
      </c>
      <c r="CH16" s="2"/>
      <c r="CI16" s="2"/>
      <c r="CJ16" s="2"/>
      <c r="CK16" s="28" t="s">
        <v>82</v>
      </c>
      <c r="CL16" s="2">
        <v>1</v>
      </c>
      <c r="CN16" s="3" t="s">
        <v>14</v>
      </c>
      <c r="CO16" s="3">
        <v>13</v>
      </c>
      <c r="CP16" s="3">
        <v>56</v>
      </c>
      <c r="CR16" s="28" t="s">
        <v>81</v>
      </c>
      <c r="CS16" s="3">
        <v>3</v>
      </c>
      <c r="CT16" s="3">
        <v>1</v>
      </c>
    </row>
    <row r="17" spans="1:98" ht="15">
      <c r="A17" s="3" t="s">
        <v>1</v>
      </c>
      <c r="B17" s="2">
        <f aca="true" t="shared" si="0" ref="B17:J17">B60+B103+B146+B189+B232+B275</f>
        <v>0</v>
      </c>
      <c r="C17" s="2">
        <f t="shared" si="0"/>
        <v>0</v>
      </c>
      <c r="D17" s="2">
        <f t="shared" si="0"/>
        <v>0</v>
      </c>
      <c r="E17" s="2">
        <f t="shared" si="0"/>
        <v>3</v>
      </c>
      <c r="F17" s="2">
        <f t="shared" si="0"/>
        <v>0</v>
      </c>
      <c r="G17" s="2">
        <f t="shared" si="0"/>
        <v>5</v>
      </c>
      <c r="H17" s="2">
        <f t="shared" si="0"/>
        <v>128</v>
      </c>
      <c r="I17" s="2">
        <f t="shared" si="0"/>
        <v>54</v>
      </c>
      <c r="J17" s="2">
        <f t="shared" si="0"/>
        <v>13</v>
      </c>
      <c r="K17" s="2">
        <f>SUM(B17:J17)</f>
        <v>203</v>
      </c>
      <c r="L17" s="2"/>
      <c r="M17" s="3" t="s">
        <v>1</v>
      </c>
      <c r="N17" s="2"/>
      <c r="O17" s="2"/>
      <c r="P17" s="2"/>
      <c r="Q17" s="2">
        <v>2</v>
      </c>
      <c r="R17" s="2"/>
      <c r="S17" s="2"/>
      <c r="T17" s="2">
        <v>4</v>
      </c>
      <c r="U17" s="2"/>
      <c r="V17" s="12"/>
      <c r="W17" s="12"/>
      <c r="X17" s="12" t="s">
        <v>48</v>
      </c>
      <c r="Y17" s="2">
        <v>2</v>
      </c>
      <c r="Z17" s="2"/>
      <c r="AA17" s="2">
        <f>1+4</f>
        <v>5</v>
      </c>
      <c r="AB17" s="2"/>
      <c r="AC17" s="2"/>
      <c r="AD17" s="2"/>
      <c r="AE17" s="2"/>
      <c r="AF17" s="2"/>
      <c r="AG17" s="2">
        <v>9</v>
      </c>
      <c r="AH17" s="2">
        <f>AH60+AH103+AH146+AH189+AH232+AH275</f>
        <v>10</v>
      </c>
      <c r="AI17" s="2">
        <f>SUM(N17:AH17)</f>
        <v>32</v>
      </c>
      <c r="AM17" s="3" t="s">
        <v>1</v>
      </c>
      <c r="AQ17" s="2"/>
      <c r="AR17" s="2"/>
      <c r="AS17" s="2">
        <v>3</v>
      </c>
      <c r="AT17" s="2">
        <v>2</v>
      </c>
      <c r="AU17" s="2"/>
      <c r="AV17" s="2"/>
      <c r="AW17" s="2">
        <v>4</v>
      </c>
      <c r="AX17" s="2"/>
      <c r="AY17" s="12"/>
      <c r="AZ17" s="12"/>
      <c r="BA17" s="12" t="s">
        <v>48</v>
      </c>
      <c r="BB17" s="2">
        <v>2</v>
      </c>
      <c r="BC17" s="2">
        <v>5</v>
      </c>
      <c r="BD17" s="2">
        <f>1+4</f>
        <v>5</v>
      </c>
      <c r="BE17" s="2"/>
      <c r="BF17" s="2"/>
      <c r="BG17" s="2"/>
      <c r="BH17" s="2">
        <v>128</v>
      </c>
      <c r="BI17" s="2"/>
      <c r="BJ17" s="2">
        <v>9</v>
      </c>
      <c r="BK17" s="2">
        <f>BK60+BH103+BH146+BH189+BH232+BH275</f>
        <v>0</v>
      </c>
      <c r="BM17">
        <v>54</v>
      </c>
      <c r="BN17" s="2">
        <f>SUM(AN17:BM17)</f>
        <v>212</v>
      </c>
      <c r="BR17" s="2"/>
      <c r="BT17" t="s">
        <v>7</v>
      </c>
      <c r="BU17">
        <v>0</v>
      </c>
      <c r="BV17">
        <v>5</v>
      </c>
      <c r="BW17">
        <v>0</v>
      </c>
      <c r="BX17">
        <v>14</v>
      </c>
      <c r="BY17">
        <v>4</v>
      </c>
      <c r="BZ17">
        <v>2</v>
      </c>
      <c r="CA17">
        <v>0</v>
      </c>
      <c r="CB17">
        <v>1</v>
      </c>
      <c r="CC17">
        <v>0</v>
      </c>
      <c r="CD17">
        <v>26</v>
      </c>
      <c r="CN17" s="3" t="s">
        <v>77</v>
      </c>
      <c r="CO17" s="3">
        <v>5</v>
      </c>
      <c r="CP17" s="3">
        <v>42</v>
      </c>
      <c r="CR17" s="28" t="s">
        <v>82</v>
      </c>
      <c r="CS17" s="3"/>
      <c r="CT17" s="3">
        <v>1</v>
      </c>
    </row>
    <row r="18" spans="1:98" ht="15">
      <c r="A18" s="30" t="s">
        <v>85</v>
      </c>
      <c r="B18" s="2">
        <f aca="true" t="shared" si="1" ref="B18:J18">B61+B104+B147+B190+B233+B276</f>
        <v>0</v>
      </c>
      <c r="C18" s="2">
        <f t="shared" si="1"/>
        <v>0</v>
      </c>
      <c r="D18" s="2">
        <f t="shared" si="1"/>
        <v>0</v>
      </c>
      <c r="E18" s="2">
        <f t="shared" si="1"/>
        <v>0</v>
      </c>
      <c r="F18" s="2">
        <f t="shared" si="1"/>
        <v>0</v>
      </c>
      <c r="G18" s="2">
        <f t="shared" si="1"/>
        <v>0</v>
      </c>
      <c r="H18" s="2">
        <f t="shared" si="1"/>
        <v>0</v>
      </c>
      <c r="I18" s="2">
        <f t="shared" si="1"/>
        <v>0</v>
      </c>
      <c r="J18" s="2">
        <f t="shared" si="1"/>
        <v>0</v>
      </c>
      <c r="K18" s="2">
        <f aca="true" t="shared" si="2" ref="K18:K52">SUM(B18:J18)</f>
        <v>0</v>
      </c>
      <c r="L18" s="2"/>
      <c r="M18" s="30" t="s">
        <v>85</v>
      </c>
      <c r="N18" s="2"/>
      <c r="O18" s="2"/>
      <c r="P18" s="2"/>
      <c r="Q18" s="2"/>
      <c r="R18" s="2"/>
      <c r="S18" s="2"/>
      <c r="T18" s="2"/>
      <c r="U18" s="2"/>
      <c r="V18" s="2"/>
      <c r="W18" s="2"/>
      <c r="X18" s="2"/>
      <c r="Y18" s="2"/>
      <c r="Z18" s="2"/>
      <c r="AA18" s="2"/>
      <c r="AB18" s="2"/>
      <c r="AC18" s="2"/>
      <c r="AD18" s="2"/>
      <c r="AE18" s="2"/>
      <c r="AF18" s="2"/>
      <c r="AG18" s="2"/>
      <c r="AH18" s="2"/>
      <c r="AI18" s="2">
        <f aca="true" t="shared" si="3" ref="AI18:AI51">SUM(N18:AH18)</f>
        <v>0</v>
      </c>
      <c r="AM18" s="30" t="s">
        <v>85</v>
      </c>
      <c r="AQ18" s="2"/>
      <c r="AR18" s="2"/>
      <c r="AS18" s="2"/>
      <c r="AT18" s="2"/>
      <c r="AU18" s="2"/>
      <c r="AV18" s="2"/>
      <c r="AW18" s="2"/>
      <c r="AX18" s="2"/>
      <c r="AY18" s="2"/>
      <c r="AZ18" s="2"/>
      <c r="BA18" s="2"/>
      <c r="BB18" s="2"/>
      <c r="BC18" s="2"/>
      <c r="BD18" s="2"/>
      <c r="BE18" s="2"/>
      <c r="BF18" s="2"/>
      <c r="BG18" s="2"/>
      <c r="BH18" s="2"/>
      <c r="BI18" s="2"/>
      <c r="BJ18" s="2"/>
      <c r="BK18" s="2"/>
      <c r="BN18" s="2">
        <f aca="true" t="shared" si="4" ref="BN18:BN51">SUM(AN18:BM18)</f>
        <v>0</v>
      </c>
      <c r="BR18" s="2"/>
      <c r="BT18" t="s">
        <v>10</v>
      </c>
      <c r="BU18">
        <v>0</v>
      </c>
      <c r="BV18">
        <v>0</v>
      </c>
      <c r="BW18">
        <v>0</v>
      </c>
      <c r="BX18">
        <v>0</v>
      </c>
      <c r="BY18">
        <v>2</v>
      </c>
      <c r="BZ18">
        <v>1</v>
      </c>
      <c r="CA18">
        <v>1</v>
      </c>
      <c r="CB18">
        <v>5</v>
      </c>
      <c r="CC18">
        <v>13</v>
      </c>
      <c r="CD18">
        <v>22</v>
      </c>
      <c r="CN18" s="6" t="s">
        <v>10</v>
      </c>
      <c r="CO18" s="6">
        <v>10</v>
      </c>
      <c r="CP18" s="6">
        <v>22</v>
      </c>
      <c r="CQ18" s="4"/>
      <c r="CR18" s="6" t="s">
        <v>88</v>
      </c>
      <c r="CS18" s="6">
        <v>1</v>
      </c>
      <c r="CT18" s="6"/>
    </row>
    <row r="19" spans="1:98" ht="15">
      <c r="A19" s="30" t="s">
        <v>81</v>
      </c>
      <c r="B19" s="2">
        <f aca="true" t="shared" si="5" ref="B19:J19">B62+B105+B148+B191+B234+B277</f>
        <v>0</v>
      </c>
      <c r="C19" s="2">
        <f t="shared" si="5"/>
        <v>1</v>
      </c>
      <c r="D19" s="2">
        <f t="shared" si="5"/>
        <v>0</v>
      </c>
      <c r="E19" s="2">
        <f t="shared" si="5"/>
        <v>0</v>
      </c>
      <c r="F19" s="2">
        <f t="shared" si="5"/>
        <v>0</v>
      </c>
      <c r="G19" s="2">
        <f t="shared" si="5"/>
        <v>0</v>
      </c>
      <c r="H19" s="2">
        <f t="shared" si="5"/>
        <v>0</v>
      </c>
      <c r="I19" s="2">
        <f t="shared" si="5"/>
        <v>0</v>
      </c>
      <c r="J19" s="2">
        <f t="shared" si="5"/>
        <v>0</v>
      </c>
      <c r="K19" s="2">
        <f t="shared" si="2"/>
        <v>1</v>
      </c>
      <c r="L19" s="2"/>
      <c r="M19" s="30" t="s">
        <v>81</v>
      </c>
      <c r="N19" s="2"/>
      <c r="O19" s="2"/>
      <c r="P19" s="2"/>
      <c r="Q19" s="2"/>
      <c r="R19" s="2"/>
      <c r="S19" s="2"/>
      <c r="T19" s="2"/>
      <c r="U19" s="2"/>
      <c r="V19" s="2"/>
      <c r="W19" s="2"/>
      <c r="X19" s="2"/>
      <c r="Y19" s="12" t="s">
        <v>48</v>
      </c>
      <c r="Z19" s="2"/>
      <c r="AA19" s="2"/>
      <c r="AB19" s="2"/>
      <c r="AC19" s="2"/>
      <c r="AD19" s="2"/>
      <c r="AE19" s="2"/>
      <c r="AF19" s="2"/>
      <c r="AG19" s="2"/>
      <c r="AH19" s="2"/>
      <c r="AI19" s="2">
        <f t="shared" si="3"/>
        <v>0</v>
      </c>
      <c r="AM19" s="30" t="s">
        <v>81</v>
      </c>
      <c r="AQ19" s="2"/>
      <c r="AR19" s="2"/>
      <c r="AS19" s="2"/>
      <c r="AT19" s="2"/>
      <c r="AU19" s="2"/>
      <c r="AV19" s="2"/>
      <c r="AW19" s="2"/>
      <c r="AX19" s="2"/>
      <c r="AY19" s="2"/>
      <c r="AZ19" s="2"/>
      <c r="BA19" s="2"/>
      <c r="BB19" s="12" t="s">
        <v>48</v>
      </c>
      <c r="BC19" s="2"/>
      <c r="BD19" s="2"/>
      <c r="BE19" s="2"/>
      <c r="BF19" s="2"/>
      <c r="BG19" s="2"/>
      <c r="BH19" s="2"/>
      <c r="BI19" s="2"/>
      <c r="BJ19" s="2"/>
      <c r="BK19" s="2"/>
      <c r="BN19" s="2">
        <f t="shared" si="4"/>
        <v>0</v>
      </c>
      <c r="BR19" s="2"/>
      <c r="BT19" s="2" t="s">
        <v>84</v>
      </c>
      <c r="BU19">
        <v>0</v>
      </c>
      <c r="BV19">
        <v>10</v>
      </c>
      <c r="BW19">
        <v>0</v>
      </c>
      <c r="BX19">
        <v>3</v>
      </c>
      <c r="BY19">
        <v>0</v>
      </c>
      <c r="BZ19">
        <v>0</v>
      </c>
      <c r="CA19">
        <v>0</v>
      </c>
      <c r="CB19">
        <v>5</v>
      </c>
      <c r="CC19">
        <v>0</v>
      </c>
      <c r="CD19">
        <v>18</v>
      </c>
      <c r="CR19" s="34" t="s">
        <v>104</v>
      </c>
      <c r="CS19" s="35">
        <v>24</v>
      </c>
      <c r="CT19" s="35">
        <v>23</v>
      </c>
    </row>
    <row r="20" spans="1:98" ht="15">
      <c r="A20" s="30" t="s">
        <v>77</v>
      </c>
      <c r="B20" s="2">
        <f aca="true" t="shared" si="6" ref="B20:J20">B63+B106+B149+B192+B235+B278</f>
        <v>1</v>
      </c>
      <c r="C20" s="2">
        <f t="shared" si="6"/>
        <v>2</v>
      </c>
      <c r="D20" s="2">
        <f t="shared" si="6"/>
        <v>25</v>
      </c>
      <c r="E20" s="2">
        <f t="shared" si="6"/>
        <v>5</v>
      </c>
      <c r="F20" s="2">
        <f t="shared" si="6"/>
        <v>7</v>
      </c>
      <c r="G20" s="2">
        <f t="shared" si="6"/>
        <v>0</v>
      </c>
      <c r="H20" s="2">
        <f t="shared" si="6"/>
        <v>0</v>
      </c>
      <c r="I20" s="2">
        <f t="shared" si="6"/>
        <v>2</v>
      </c>
      <c r="J20" s="2">
        <f t="shared" si="6"/>
        <v>0</v>
      </c>
      <c r="K20" s="2">
        <f t="shared" si="2"/>
        <v>42</v>
      </c>
      <c r="L20" s="2"/>
      <c r="M20" s="30" t="s">
        <v>77</v>
      </c>
      <c r="O20" s="2"/>
      <c r="P20" s="2"/>
      <c r="Q20" s="2">
        <v>4</v>
      </c>
      <c r="R20" s="2"/>
      <c r="S20" s="2"/>
      <c r="T20" s="2"/>
      <c r="U20" s="2"/>
      <c r="V20" s="12">
        <v>1</v>
      </c>
      <c r="W20" s="12"/>
      <c r="X20" s="2"/>
      <c r="Y20" s="12" t="s">
        <v>48</v>
      </c>
      <c r="Z20" s="2"/>
      <c r="AA20" s="2"/>
      <c r="AB20" s="2"/>
      <c r="AC20" s="2"/>
      <c r="AD20" s="2"/>
      <c r="AE20" s="2"/>
      <c r="AF20" s="2"/>
      <c r="AG20" s="2"/>
      <c r="AH20" s="2"/>
      <c r="AI20" s="2">
        <f t="shared" si="3"/>
        <v>5</v>
      </c>
      <c r="AM20" s="30" t="s">
        <v>77</v>
      </c>
      <c r="AN20">
        <v>25</v>
      </c>
      <c r="AQ20" s="2"/>
      <c r="AR20" s="2"/>
      <c r="AS20" s="2">
        <v>5</v>
      </c>
      <c r="AT20" s="2">
        <v>4</v>
      </c>
      <c r="AU20" s="2"/>
      <c r="AV20" s="2"/>
      <c r="AW20" s="2"/>
      <c r="AX20" s="2">
        <v>7</v>
      </c>
      <c r="AY20" s="12">
        <v>1</v>
      </c>
      <c r="AZ20" s="12"/>
      <c r="BA20" s="2"/>
      <c r="BB20" s="12" t="s">
        <v>48</v>
      </c>
      <c r="BC20" s="2"/>
      <c r="BD20" s="2"/>
      <c r="BE20" s="2"/>
      <c r="BF20" s="2"/>
      <c r="BG20" s="2"/>
      <c r="BH20" s="2"/>
      <c r="BI20" s="2"/>
      <c r="BJ20" s="2"/>
      <c r="BK20" s="2"/>
      <c r="BM20">
        <v>2</v>
      </c>
      <c r="BN20" s="2">
        <f t="shared" si="4"/>
        <v>44</v>
      </c>
      <c r="BR20" s="2"/>
      <c r="BT20" s="2" t="s">
        <v>78</v>
      </c>
      <c r="BU20">
        <v>0</v>
      </c>
      <c r="BV20">
        <v>0</v>
      </c>
      <c r="BW20">
        <v>0</v>
      </c>
      <c r="BX20">
        <v>0</v>
      </c>
      <c r="BY20">
        <v>0</v>
      </c>
      <c r="BZ20">
        <v>1</v>
      </c>
      <c r="CA20">
        <v>0</v>
      </c>
      <c r="CB20">
        <v>11</v>
      </c>
      <c r="CC20">
        <v>0</v>
      </c>
      <c r="CD20">
        <v>12</v>
      </c>
      <c r="CR20" s="34" t="s">
        <v>105</v>
      </c>
      <c r="CS20" s="36">
        <f>SUM(CS22:CS23)</f>
        <v>7406</v>
      </c>
      <c r="CT20" s="36">
        <f>SUM(CT22:CT23)</f>
        <v>9845</v>
      </c>
    </row>
    <row r="21" spans="1:82" ht="15">
      <c r="A21" s="3" t="s">
        <v>4</v>
      </c>
      <c r="B21" s="2">
        <f aca="true" t="shared" si="7" ref="B21:J21">B64+B107+B150+B193+B236+B279</f>
        <v>0</v>
      </c>
      <c r="C21" s="2">
        <f t="shared" si="7"/>
        <v>6</v>
      </c>
      <c r="D21" s="2">
        <f t="shared" si="7"/>
        <v>14</v>
      </c>
      <c r="E21" s="2">
        <f t="shared" si="7"/>
        <v>134</v>
      </c>
      <c r="F21" s="2">
        <f t="shared" si="7"/>
        <v>137</v>
      </c>
      <c r="G21" s="2">
        <f t="shared" si="7"/>
        <v>3</v>
      </c>
      <c r="H21" s="2">
        <f t="shared" si="7"/>
        <v>8</v>
      </c>
      <c r="I21" s="2">
        <f t="shared" si="7"/>
        <v>13</v>
      </c>
      <c r="J21" s="2">
        <f t="shared" si="7"/>
        <v>0</v>
      </c>
      <c r="K21" s="2">
        <f t="shared" si="2"/>
        <v>315</v>
      </c>
      <c r="L21" s="2"/>
      <c r="M21" s="3" t="s">
        <v>4</v>
      </c>
      <c r="N21" s="2">
        <v>7</v>
      </c>
      <c r="O21" s="2"/>
      <c r="P21" s="2"/>
      <c r="Q21" s="2">
        <v>64</v>
      </c>
      <c r="R21" s="2">
        <v>66</v>
      </c>
      <c r="S21" s="2"/>
      <c r="T21" s="2">
        <v>67</v>
      </c>
      <c r="U21" s="2"/>
      <c r="V21" s="12">
        <v>75</v>
      </c>
      <c r="W21" s="12">
        <v>22</v>
      </c>
      <c r="X21" s="12">
        <v>7</v>
      </c>
      <c r="Y21" s="12" t="s">
        <v>48</v>
      </c>
      <c r="Z21" s="2"/>
      <c r="AA21" s="12">
        <f>5+1</f>
        <v>6</v>
      </c>
      <c r="AB21" s="2">
        <v>1</v>
      </c>
      <c r="AC21" s="2"/>
      <c r="AD21" s="2"/>
      <c r="AE21" s="2"/>
      <c r="AF21" s="2"/>
      <c r="AG21" s="2"/>
      <c r="AH21" s="2"/>
      <c r="AI21" s="2">
        <f t="shared" si="3"/>
        <v>315</v>
      </c>
      <c r="AM21" s="3" t="s">
        <v>4</v>
      </c>
      <c r="AN21">
        <v>14</v>
      </c>
      <c r="AQ21" s="2">
        <v>7</v>
      </c>
      <c r="AR21" s="2"/>
      <c r="AS21" s="2">
        <v>134</v>
      </c>
      <c r="AT21" s="2">
        <v>64</v>
      </c>
      <c r="AU21" s="2">
        <v>66</v>
      </c>
      <c r="AV21" s="2"/>
      <c r="AW21" s="2">
        <v>67</v>
      </c>
      <c r="AX21" s="2">
        <v>137</v>
      </c>
      <c r="AY21" s="12">
        <v>75</v>
      </c>
      <c r="AZ21" s="12">
        <v>22</v>
      </c>
      <c r="BA21" s="12">
        <v>7</v>
      </c>
      <c r="BB21" s="12" t="s">
        <v>48</v>
      </c>
      <c r="BC21" s="2">
        <v>3</v>
      </c>
      <c r="BD21" s="12">
        <f>5+1</f>
        <v>6</v>
      </c>
      <c r="BE21" s="2">
        <v>1</v>
      </c>
      <c r="BF21" s="2"/>
      <c r="BG21" s="2"/>
      <c r="BH21" s="2">
        <v>8</v>
      </c>
      <c r="BI21" s="2"/>
      <c r="BJ21" s="2"/>
      <c r="BK21" s="2"/>
      <c r="BM21">
        <v>13</v>
      </c>
      <c r="BN21" s="2">
        <f t="shared" si="4"/>
        <v>624</v>
      </c>
      <c r="BR21" s="2"/>
      <c r="BT21" s="2" t="s">
        <v>79</v>
      </c>
      <c r="BU21">
        <v>0</v>
      </c>
      <c r="BV21">
        <v>0</v>
      </c>
      <c r="BW21">
        <v>0</v>
      </c>
      <c r="BX21">
        <v>2</v>
      </c>
      <c r="BY21">
        <v>2</v>
      </c>
      <c r="BZ21">
        <v>0</v>
      </c>
      <c r="CA21">
        <v>2</v>
      </c>
      <c r="CB21">
        <v>1</v>
      </c>
      <c r="CC21">
        <v>4</v>
      </c>
      <c r="CD21">
        <v>11</v>
      </c>
    </row>
    <row r="22" spans="1:98" ht="15">
      <c r="A22" s="30" t="s">
        <v>79</v>
      </c>
      <c r="B22" s="2">
        <f aca="true" t="shared" si="8" ref="B22:J22">B65+B108+B151+B194+B237+B280</f>
        <v>0</v>
      </c>
      <c r="C22" s="2">
        <f t="shared" si="8"/>
        <v>0</v>
      </c>
      <c r="D22" s="2">
        <f t="shared" si="8"/>
        <v>0</v>
      </c>
      <c r="E22" s="2">
        <f t="shared" si="8"/>
        <v>2</v>
      </c>
      <c r="F22" s="2">
        <f t="shared" si="8"/>
        <v>2</v>
      </c>
      <c r="G22" s="2">
        <f t="shared" si="8"/>
        <v>0</v>
      </c>
      <c r="H22" s="2">
        <f t="shared" si="8"/>
        <v>2</v>
      </c>
      <c r="I22" s="2">
        <f t="shared" si="8"/>
        <v>1</v>
      </c>
      <c r="J22" s="2">
        <f t="shared" si="8"/>
        <v>4</v>
      </c>
      <c r="K22" s="2">
        <f t="shared" si="2"/>
        <v>11</v>
      </c>
      <c r="L22" s="2"/>
      <c r="M22" s="30" t="s">
        <v>79</v>
      </c>
      <c r="N22" s="2"/>
      <c r="O22" s="2"/>
      <c r="P22" s="2"/>
      <c r="Q22" s="2"/>
      <c r="R22" s="2"/>
      <c r="S22" s="2"/>
      <c r="T22" s="2"/>
      <c r="U22" s="2"/>
      <c r="V22" s="2"/>
      <c r="W22" s="2"/>
      <c r="X22" s="2"/>
      <c r="Y22" s="2"/>
      <c r="Z22" s="2"/>
      <c r="AA22" s="2"/>
      <c r="AB22" s="2"/>
      <c r="AC22" s="2"/>
      <c r="AD22" s="2"/>
      <c r="AE22" s="2"/>
      <c r="AF22" s="2"/>
      <c r="AG22" s="2"/>
      <c r="AH22" s="2"/>
      <c r="AI22" s="2">
        <f t="shared" si="3"/>
        <v>0</v>
      </c>
      <c r="AM22" s="30" t="s">
        <v>79</v>
      </c>
      <c r="AQ22" s="2"/>
      <c r="AR22" s="2"/>
      <c r="AS22" s="2">
        <v>2</v>
      </c>
      <c r="AT22" s="2"/>
      <c r="AU22" s="2"/>
      <c r="AV22" s="2"/>
      <c r="AW22" s="2"/>
      <c r="AX22" s="2">
        <v>2</v>
      </c>
      <c r="AY22" s="2"/>
      <c r="AZ22" s="2"/>
      <c r="BA22" s="2"/>
      <c r="BB22" s="2"/>
      <c r="BC22" s="2"/>
      <c r="BD22" s="2"/>
      <c r="BE22" s="2"/>
      <c r="BF22" s="2"/>
      <c r="BG22" s="2"/>
      <c r="BH22" s="2">
        <v>2</v>
      </c>
      <c r="BI22" s="2"/>
      <c r="BJ22" s="2"/>
      <c r="BK22" s="2"/>
      <c r="BM22">
        <v>1</v>
      </c>
      <c r="BN22" s="2">
        <f t="shared" si="4"/>
        <v>7</v>
      </c>
      <c r="BR22" s="2"/>
      <c r="BT22" s="2" t="s">
        <v>80</v>
      </c>
      <c r="BU22">
        <v>0</v>
      </c>
      <c r="BV22">
        <v>0</v>
      </c>
      <c r="BW22">
        <v>0</v>
      </c>
      <c r="BX22">
        <v>0</v>
      </c>
      <c r="BY22">
        <v>3</v>
      </c>
      <c r="BZ22">
        <v>0</v>
      </c>
      <c r="CA22">
        <v>3</v>
      </c>
      <c r="CB22">
        <v>1</v>
      </c>
      <c r="CC22">
        <v>3</v>
      </c>
      <c r="CD22">
        <v>10</v>
      </c>
      <c r="CN22" s="32"/>
      <c r="CS22">
        <f>SUM(CS4:CS18)</f>
        <v>71</v>
      </c>
      <c r="CT22" s="2">
        <f>SUM(CT4:CT18)</f>
        <v>132</v>
      </c>
    </row>
    <row r="23" spans="1:98" ht="15">
      <c r="A23" s="3" t="s">
        <v>6</v>
      </c>
      <c r="B23" s="2">
        <f aca="true" t="shared" si="9" ref="B23:J23">B66+B109+B152+B195+B238+B281</f>
        <v>0</v>
      </c>
      <c r="C23" s="2">
        <f t="shared" si="9"/>
        <v>4</v>
      </c>
      <c r="D23" s="2">
        <f t="shared" si="9"/>
        <v>3</v>
      </c>
      <c r="E23" s="2">
        <f t="shared" si="9"/>
        <v>14</v>
      </c>
      <c r="F23" s="2">
        <f t="shared" si="9"/>
        <v>5</v>
      </c>
      <c r="G23" s="2">
        <f t="shared" si="9"/>
        <v>1</v>
      </c>
      <c r="H23" s="2">
        <f t="shared" si="9"/>
        <v>3</v>
      </c>
      <c r="I23" s="2">
        <f t="shared" si="9"/>
        <v>4</v>
      </c>
      <c r="J23" s="2">
        <f t="shared" si="9"/>
        <v>2</v>
      </c>
      <c r="K23" s="2">
        <f t="shared" si="2"/>
        <v>36</v>
      </c>
      <c r="L23" s="2"/>
      <c r="M23" s="3" t="s">
        <v>6</v>
      </c>
      <c r="N23" s="2"/>
      <c r="O23" s="2"/>
      <c r="P23" s="2"/>
      <c r="Q23" s="2">
        <v>3</v>
      </c>
      <c r="R23" s="2"/>
      <c r="S23" s="2"/>
      <c r="T23" s="2">
        <v>3</v>
      </c>
      <c r="U23" s="2"/>
      <c r="V23" s="2">
        <v>3</v>
      </c>
      <c r="W23" s="2">
        <v>2</v>
      </c>
      <c r="X23" s="2">
        <v>2</v>
      </c>
      <c r="Y23" s="2">
        <v>1</v>
      </c>
      <c r="Z23" s="2"/>
      <c r="AA23" s="2">
        <f>2+4</f>
        <v>6</v>
      </c>
      <c r="AB23" s="2"/>
      <c r="AC23" s="2"/>
      <c r="AD23" s="2"/>
      <c r="AE23" s="2"/>
      <c r="AF23" s="2"/>
      <c r="AG23" s="2"/>
      <c r="AH23" s="2"/>
      <c r="AI23" s="2">
        <f t="shared" si="3"/>
        <v>20</v>
      </c>
      <c r="AM23" s="3" t="s">
        <v>6</v>
      </c>
      <c r="AN23">
        <v>3</v>
      </c>
      <c r="AQ23" s="2"/>
      <c r="AR23" s="2"/>
      <c r="AS23" s="2">
        <v>14</v>
      </c>
      <c r="AT23" s="2">
        <v>3</v>
      </c>
      <c r="AU23" s="2"/>
      <c r="AV23" s="2"/>
      <c r="AW23" s="2">
        <v>3</v>
      </c>
      <c r="AX23" s="2">
        <v>5</v>
      </c>
      <c r="AY23" s="2">
        <v>3</v>
      </c>
      <c r="AZ23" s="2">
        <v>2</v>
      </c>
      <c r="BA23" s="2">
        <v>2</v>
      </c>
      <c r="BB23" s="2">
        <v>1</v>
      </c>
      <c r="BC23" s="2">
        <v>1</v>
      </c>
      <c r="BD23" s="2">
        <f>2+4</f>
        <v>6</v>
      </c>
      <c r="BE23" s="2"/>
      <c r="BF23" s="2"/>
      <c r="BG23" s="2"/>
      <c r="BH23" s="2">
        <v>3</v>
      </c>
      <c r="BI23" s="2"/>
      <c r="BJ23" s="2"/>
      <c r="BK23" s="2"/>
      <c r="BM23">
        <v>4</v>
      </c>
      <c r="BN23" s="2">
        <f t="shared" si="4"/>
        <v>50</v>
      </c>
      <c r="BR23" s="2"/>
      <c r="BT23" s="2" t="s">
        <v>21</v>
      </c>
      <c r="BU23" s="2">
        <v>0</v>
      </c>
      <c r="BV23" s="2">
        <v>0</v>
      </c>
      <c r="BW23" s="2">
        <v>0</v>
      </c>
      <c r="BX23" s="2">
        <v>0</v>
      </c>
      <c r="BY23" s="2">
        <v>0</v>
      </c>
      <c r="BZ23" s="2">
        <v>0</v>
      </c>
      <c r="CA23" s="2">
        <v>0</v>
      </c>
      <c r="CB23" s="2">
        <v>7</v>
      </c>
      <c r="CC23" s="2">
        <v>0</v>
      </c>
      <c r="CD23" s="2">
        <v>7</v>
      </c>
      <c r="CE23" s="2"/>
      <c r="CS23">
        <f>SUM(CO4:CO18)</f>
        <v>7335</v>
      </c>
      <c r="CT23" s="2">
        <f>SUM(CP4:CP18)</f>
        <v>9713</v>
      </c>
    </row>
    <row r="24" spans="1:82" ht="15">
      <c r="A24" s="3" t="s">
        <v>7</v>
      </c>
      <c r="B24" s="2">
        <f aca="true" t="shared" si="10" ref="B24:J24">B67+B110+B153+B196+B239+B282</f>
        <v>0</v>
      </c>
      <c r="C24" s="2">
        <f t="shared" si="10"/>
        <v>5</v>
      </c>
      <c r="D24" s="2">
        <f t="shared" si="10"/>
        <v>0</v>
      </c>
      <c r="E24" s="2">
        <f t="shared" si="10"/>
        <v>14</v>
      </c>
      <c r="F24" s="2">
        <f t="shared" si="10"/>
        <v>4</v>
      </c>
      <c r="G24" s="2">
        <f t="shared" si="10"/>
        <v>2</v>
      </c>
      <c r="H24" s="2">
        <f t="shared" si="10"/>
        <v>0</v>
      </c>
      <c r="I24" s="2">
        <f t="shared" si="10"/>
        <v>1</v>
      </c>
      <c r="J24" s="2">
        <f t="shared" si="10"/>
        <v>0</v>
      </c>
      <c r="K24" s="2">
        <f t="shared" si="2"/>
        <v>26</v>
      </c>
      <c r="L24" s="2"/>
      <c r="M24" s="3" t="s">
        <v>7</v>
      </c>
      <c r="N24" s="2"/>
      <c r="O24" s="2" t="s">
        <v>44</v>
      </c>
      <c r="P24" s="2"/>
      <c r="Q24" s="2"/>
      <c r="R24" s="2"/>
      <c r="S24" s="2"/>
      <c r="T24" s="2"/>
      <c r="U24" s="2"/>
      <c r="V24" s="2">
        <v>1</v>
      </c>
      <c r="W24" s="12" t="s">
        <v>48</v>
      </c>
      <c r="X24" s="2">
        <v>2</v>
      </c>
      <c r="Y24" s="2"/>
      <c r="Z24" s="2"/>
      <c r="AA24" s="2">
        <v>1</v>
      </c>
      <c r="AB24" s="2"/>
      <c r="AC24" s="2"/>
      <c r="AD24" s="2"/>
      <c r="AE24" s="2"/>
      <c r="AF24" s="2"/>
      <c r="AG24" s="2"/>
      <c r="AH24" s="2">
        <v>1</v>
      </c>
      <c r="AI24" s="2">
        <f t="shared" si="3"/>
        <v>5</v>
      </c>
      <c r="AM24" s="3" t="s">
        <v>7</v>
      </c>
      <c r="AQ24" s="2"/>
      <c r="AR24" s="2" t="s">
        <v>44</v>
      </c>
      <c r="AS24" s="2">
        <v>14</v>
      </c>
      <c r="AT24" s="2"/>
      <c r="AU24" s="2"/>
      <c r="AV24" s="2"/>
      <c r="AW24" s="2"/>
      <c r="AX24" s="2">
        <v>4</v>
      </c>
      <c r="AY24" s="2">
        <v>1</v>
      </c>
      <c r="AZ24" s="12" t="s">
        <v>48</v>
      </c>
      <c r="BA24" s="2">
        <v>2</v>
      </c>
      <c r="BB24" s="2"/>
      <c r="BC24" s="2">
        <v>2</v>
      </c>
      <c r="BD24" s="2">
        <v>1</v>
      </c>
      <c r="BE24" s="2"/>
      <c r="BF24" s="2"/>
      <c r="BG24" s="2"/>
      <c r="BH24" s="2"/>
      <c r="BI24" s="2"/>
      <c r="BJ24" s="2"/>
      <c r="BK24" s="2">
        <v>1</v>
      </c>
      <c r="BM24">
        <v>1</v>
      </c>
      <c r="BN24" s="2">
        <f t="shared" si="4"/>
        <v>26</v>
      </c>
      <c r="BR24" s="2"/>
      <c r="BT24" t="s">
        <v>49</v>
      </c>
      <c r="BU24">
        <v>0</v>
      </c>
      <c r="BV24">
        <v>0</v>
      </c>
      <c r="BW24">
        <v>0</v>
      </c>
      <c r="BX24">
        <v>0</v>
      </c>
      <c r="BY24">
        <v>3</v>
      </c>
      <c r="BZ24">
        <v>0</v>
      </c>
      <c r="CA24">
        <v>2</v>
      </c>
      <c r="CB24">
        <v>0</v>
      </c>
      <c r="CC24">
        <v>0</v>
      </c>
      <c r="CD24">
        <v>5</v>
      </c>
    </row>
    <row r="25" spans="1:82" ht="15">
      <c r="A25" s="30" t="s">
        <v>84</v>
      </c>
      <c r="B25" s="2">
        <f aca="true" t="shared" si="11" ref="B25:J25">B68+B111+B154+B197+B240+B283</f>
        <v>0</v>
      </c>
      <c r="C25" s="2">
        <f t="shared" si="11"/>
        <v>10</v>
      </c>
      <c r="D25" s="2">
        <f t="shared" si="11"/>
        <v>0</v>
      </c>
      <c r="E25" s="2">
        <f t="shared" si="11"/>
        <v>3</v>
      </c>
      <c r="F25" s="2">
        <f t="shared" si="11"/>
        <v>0</v>
      </c>
      <c r="G25" s="2">
        <f t="shared" si="11"/>
        <v>0</v>
      </c>
      <c r="H25" s="2">
        <f t="shared" si="11"/>
        <v>0</v>
      </c>
      <c r="I25" s="2">
        <f t="shared" si="11"/>
        <v>5</v>
      </c>
      <c r="J25" s="2">
        <f t="shared" si="11"/>
        <v>0</v>
      </c>
      <c r="K25" s="2">
        <f t="shared" si="2"/>
        <v>18</v>
      </c>
      <c r="L25" s="2"/>
      <c r="M25" s="30" t="s">
        <v>84</v>
      </c>
      <c r="N25" s="2"/>
      <c r="O25" s="2"/>
      <c r="P25" s="2"/>
      <c r="Q25" s="2"/>
      <c r="R25" s="2">
        <v>1</v>
      </c>
      <c r="S25" s="2"/>
      <c r="T25" s="2"/>
      <c r="U25" s="2"/>
      <c r="V25" s="2"/>
      <c r="W25" s="2"/>
      <c r="X25" s="2"/>
      <c r="Y25" s="2"/>
      <c r="Z25" s="2"/>
      <c r="AA25" s="2"/>
      <c r="AB25" s="2"/>
      <c r="AC25" s="2"/>
      <c r="AD25" s="2"/>
      <c r="AE25" s="2"/>
      <c r="AF25" s="2"/>
      <c r="AG25" s="2"/>
      <c r="AH25" s="2"/>
      <c r="AI25" s="2">
        <f t="shared" si="3"/>
        <v>1</v>
      </c>
      <c r="AM25" s="30" t="s">
        <v>84</v>
      </c>
      <c r="AQ25" s="2"/>
      <c r="AR25" s="2"/>
      <c r="AS25" s="2">
        <v>3</v>
      </c>
      <c r="AT25" s="2"/>
      <c r="AU25" s="2">
        <v>1</v>
      </c>
      <c r="AV25" s="2"/>
      <c r="AW25" s="2"/>
      <c r="AX25" s="2"/>
      <c r="AY25" s="2"/>
      <c r="AZ25" s="2"/>
      <c r="BA25" s="2"/>
      <c r="BB25" s="2"/>
      <c r="BC25" s="2"/>
      <c r="BD25" s="2"/>
      <c r="BE25" s="2"/>
      <c r="BF25" s="2"/>
      <c r="BG25" s="2"/>
      <c r="BH25" s="2"/>
      <c r="BI25" s="2"/>
      <c r="BJ25" s="2"/>
      <c r="BK25" s="2"/>
      <c r="BM25">
        <v>5</v>
      </c>
      <c r="BN25" s="2">
        <f t="shared" si="4"/>
        <v>9</v>
      </c>
      <c r="BR25" s="2"/>
      <c r="BT25" t="s">
        <v>28</v>
      </c>
      <c r="BU25">
        <v>0</v>
      </c>
      <c r="BV25">
        <v>0</v>
      </c>
      <c r="BW25">
        <v>0</v>
      </c>
      <c r="BX25">
        <v>3</v>
      </c>
      <c r="BY25">
        <v>1</v>
      </c>
      <c r="BZ25">
        <v>0</v>
      </c>
      <c r="CA25">
        <v>0</v>
      </c>
      <c r="CB25">
        <v>1</v>
      </c>
      <c r="CC25">
        <v>0</v>
      </c>
      <c r="CD25">
        <v>5</v>
      </c>
    </row>
    <row r="26" spans="1:82" ht="15">
      <c r="A26" s="3" t="s">
        <v>9</v>
      </c>
      <c r="B26" s="2">
        <f aca="true" t="shared" si="12" ref="B26:J26">B69+B112+B155+B198+B241+B284</f>
        <v>0</v>
      </c>
      <c r="C26" s="2">
        <f t="shared" si="12"/>
        <v>0</v>
      </c>
      <c r="D26" s="2">
        <f t="shared" si="12"/>
        <v>0</v>
      </c>
      <c r="E26" s="2">
        <f t="shared" si="12"/>
        <v>0</v>
      </c>
      <c r="F26" s="2">
        <f t="shared" si="12"/>
        <v>0</v>
      </c>
      <c r="G26" s="2">
        <f t="shared" si="12"/>
        <v>0</v>
      </c>
      <c r="H26" s="2">
        <f t="shared" si="12"/>
        <v>0</v>
      </c>
      <c r="I26" s="2">
        <f t="shared" si="12"/>
        <v>0</v>
      </c>
      <c r="J26" s="2">
        <f t="shared" si="12"/>
        <v>0</v>
      </c>
      <c r="K26" s="2">
        <f t="shared" si="2"/>
        <v>0</v>
      </c>
      <c r="L26" s="2"/>
      <c r="M26" s="3" t="s">
        <v>9</v>
      </c>
      <c r="N26" s="2"/>
      <c r="O26" s="2"/>
      <c r="P26" s="2"/>
      <c r="Q26" s="2"/>
      <c r="R26" s="2"/>
      <c r="S26" s="2"/>
      <c r="T26" s="2"/>
      <c r="U26" s="2"/>
      <c r="V26" s="2"/>
      <c r="W26" s="2"/>
      <c r="X26" s="2"/>
      <c r="Y26" s="2"/>
      <c r="Z26" s="2"/>
      <c r="AA26" s="2"/>
      <c r="AB26" s="2"/>
      <c r="AC26" s="2"/>
      <c r="AD26" s="2"/>
      <c r="AE26" s="2"/>
      <c r="AF26" s="2"/>
      <c r="AG26" s="2"/>
      <c r="AH26" s="2"/>
      <c r="AI26" s="2">
        <f t="shared" si="3"/>
        <v>0</v>
      </c>
      <c r="AM26" s="3" t="s">
        <v>9</v>
      </c>
      <c r="AQ26" s="2"/>
      <c r="AR26" s="2"/>
      <c r="AS26" s="2"/>
      <c r="AT26" s="2"/>
      <c r="AU26" s="2"/>
      <c r="AV26" s="2"/>
      <c r="AW26" s="2"/>
      <c r="AX26" s="2"/>
      <c r="AY26" s="2"/>
      <c r="AZ26" s="2"/>
      <c r="BA26" s="2"/>
      <c r="BB26" s="2"/>
      <c r="BC26" s="2"/>
      <c r="BD26" s="2"/>
      <c r="BE26" s="2"/>
      <c r="BF26" s="2"/>
      <c r="BG26" s="2"/>
      <c r="BH26" s="2"/>
      <c r="BI26" s="2"/>
      <c r="BJ26" s="2"/>
      <c r="BK26" s="2"/>
      <c r="BN26" s="2">
        <f t="shared" si="4"/>
        <v>0</v>
      </c>
      <c r="BR26" s="2"/>
      <c r="BT26" s="2" t="s">
        <v>81</v>
      </c>
      <c r="BU26">
        <v>0</v>
      </c>
      <c r="BV26">
        <v>1</v>
      </c>
      <c r="BW26">
        <v>0</v>
      </c>
      <c r="BX26">
        <v>0</v>
      </c>
      <c r="BY26">
        <v>0</v>
      </c>
      <c r="BZ26">
        <v>0</v>
      </c>
      <c r="CA26">
        <v>0</v>
      </c>
      <c r="CB26">
        <v>0</v>
      </c>
      <c r="CC26">
        <v>0</v>
      </c>
      <c r="CD26">
        <v>1</v>
      </c>
    </row>
    <row r="27" spans="1:82" ht="15">
      <c r="A27" s="3" t="s">
        <v>10</v>
      </c>
      <c r="B27" s="2">
        <f aca="true" t="shared" si="13" ref="B27:J27">B70+B113+B156+B199+B242+B285</f>
        <v>0</v>
      </c>
      <c r="C27" s="2">
        <f t="shared" si="13"/>
        <v>0</v>
      </c>
      <c r="D27" s="2">
        <f t="shared" si="13"/>
        <v>0</v>
      </c>
      <c r="E27" s="2">
        <f t="shared" si="13"/>
        <v>0</v>
      </c>
      <c r="F27" s="2">
        <f t="shared" si="13"/>
        <v>2</v>
      </c>
      <c r="G27" s="2">
        <f t="shared" si="13"/>
        <v>1</v>
      </c>
      <c r="H27" s="2">
        <f t="shared" si="13"/>
        <v>1</v>
      </c>
      <c r="I27" s="2">
        <f t="shared" si="13"/>
        <v>5</v>
      </c>
      <c r="J27" s="2">
        <f t="shared" si="13"/>
        <v>13</v>
      </c>
      <c r="K27" s="2">
        <f t="shared" si="2"/>
        <v>22</v>
      </c>
      <c r="L27" s="2"/>
      <c r="M27" s="3" t="s">
        <v>10</v>
      </c>
      <c r="N27" s="2"/>
      <c r="O27" s="2"/>
      <c r="P27" s="2"/>
      <c r="Q27" s="2"/>
      <c r="R27" s="2"/>
      <c r="S27" s="2"/>
      <c r="T27" s="2"/>
      <c r="U27" s="2"/>
      <c r="V27" s="2"/>
      <c r="W27" s="12">
        <v>2</v>
      </c>
      <c r="X27" s="2"/>
      <c r="Y27" s="2">
        <v>1</v>
      </c>
      <c r="Z27" s="2"/>
      <c r="AA27" s="2">
        <v>1</v>
      </c>
      <c r="AB27" s="2"/>
      <c r="AC27" s="2"/>
      <c r="AD27" s="2"/>
      <c r="AE27" s="2"/>
      <c r="AF27" s="2"/>
      <c r="AG27" s="2"/>
      <c r="AH27" s="2"/>
      <c r="AI27" s="2">
        <f t="shared" si="3"/>
        <v>4</v>
      </c>
      <c r="AM27" s="3" t="s">
        <v>10</v>
      </c>
      <c r="AQ27" s="2"/>
      <c r="AR27" s="2"/>
      <c r="AS27" s="2"/>
      <c r="AT27" s="2"/>
      <c r="AU27" s="2"/>
      <c r="AV27" s="2"/>
      <c r="AW27" s="2"/>
      <c r="AX27" s="2">
        <v>2</v>
      </c>
      <c r="AY27" s="2"/>
      <c r="AZ27" s="12">
        <v>2</v>
      </c>
      <c r="BA27" s="2"/>
      <c r="BB27" s="2">
        <v>1</v>
      </c>
      <c r="BC27" s="2">
        <v>1</v>
      </c>
      <c r="BD27" s="2">
        <v>1</v>
      </c>
      <c r="BE27" s="2"/>
      <c r="BF27" s="2"/>
      <c r="BG27" s="2"/>
      <c r="BH27" s="2">
        <v>1</v>
      </c>
      <c r="BI27" s="2"/>
      <c r="BJ27" s="2"/>
      <c r="BK27" s="2"/>
      <c r="BM27">
        <v>3</v>
      </c>
      <c r="BN27" s="2">
        <f t="shared" si="4"/>
        <v>11</v>
      </c>
      <c r="BR27" s="2"/>
      <c r="BT27" s="2" t="s">
        <v>82</v>
      </c>
      <c r="BU27">
        <v>0</v>
      </c>
      <c r="BV27">
        <v>0</v>
      </c>
      <c r="BW27">
        <v>0</v>
      </c>
      <c r="BX27">
        <v>0</v>
      </c>
      <c r="BY27">
        <v>0</v>
      </c>
      <c r="BZ27">
        <v>0</v>
      </c>
      <c r="CA27">
        <v>0</v>
      </c>
      <c r="CB27">
        <v>1</v>
      </c>
      <c r="CC27">
        <v>0</v>
      </c>
      <c r="CD27">
        <v>1</v>
      </c>
    </row>
    <row r="28" spans="1:82" ht="15">
      <c r="A28" s="30" t="s">
        <v>86</v>
      </c>
      <c r="B28" s="2">
        <f aca="true" t="shared" si="14" ref="B28:J28">B71+B114+B157+B200+B243+B286</f>
        <v>0</v>
      </c>
      <c r="C28" s="2">
        <f t="shared" si="14"/>
        <v>0</v>
      </c>
      <c r="D28" s="2">
        <f t="shared" si="14"/>
        <v>0</v>
      </c>
      <c r="E28" s="2">
        <f t="shared" si="14"/>
        <v>0</v>
      </c>
      <c r="F28" s="2">
        <f t="shared" si="14"/>
        <v>0</v>
      </c>
      <c r="G28" s="2">
        <f t="shared" si="14"/>
        <v>0</v>
      </c>
      <c r="H28" s="2">
        <f t="shared" si="14"/>
        <v>0</v>
      </c>
      <c r="I28" s="2">
        <f t="shared" si="14"/>
        <v>0</v>
      </c>
      <c r="J28" s="2">
        <f t="shared" si="14"/>
        <v>0</v>
      </c>
      <c r="K28" s="2">
        <f t="shared" si="2"/>
        <v>0</v>
      </c>
      <c r="L28" s="2"/>
      <c r="M28" s="30" t="s">
        <v>86</v>
      </c>
      <c r="N28" s="2"/>
      <c r="O28" s="2"/>
      <c r="P28" s="2"/>
      <c r="Q28" s="2"/>
      <c r="R28" s="2"/>
      <c r="S28" s="2"/>
      <c r="T28" s="2"/>
      <c r="U28" s="2"/>
      <c r="V28" s="2"/>
      <c r="W28" s="12"/>
      <c r="X28" s="12" t="s">
        <v>48</v>
      </c>
      <c r="Y28" s="2"/>
      <c r="Z28" s="2"/>
      <c r="AA28" s="2"/>
      <c r="AB28" s="2"/>
      <c r="AC28" s="2"/>
      <c r="AD28" s="2"/>
      <c r="AE28" s="2"/>
      <c r="AF28" s="2"/>
      <c r="AG28" s="2"/>
      <c r="AH28" s="2"/>
      <c r="AI28" s="2">
        <f t="shared" si="3"/>
        <v>0</v>
      </c>
      <c r="AM28" s="30" t="s">
        <v>86</v>
      </c>
      <c r="AQ28" s="2"/>
      <c r="AR28" s="2"/>
      <c r="AS28" s="2"/>
      <c r="AT28" s="2"/>
      <c r="AU28" s="2"/>
      <c r="AV28" s="2"/>
      <c r="AW28" s="2"/>
      <c r="AX28" s="2"/>
      <c r="AY28" s="2"/>
      <c r="AZ28" s="12"/>
      <c r="BA28" s="12" t="s">
        <v>48</v>
      </c>
      <c r="BB28" s="2"/>
      <c r="BC28" s="2"/>
      <c r="BD28" s="2"/>
      <c r="BE28" s="2"/>
      <c r="BF28" s="2"/>
      <c r="BG28" s="2"/>
      <c r="BH28" s="2"/>
      <c r="BI28" s="2"/>
      <c r="BJ28" s="2"/>
      <c r="BK28" s="2"/>
      <c r="BN28" s="2">
        <f t="shared" si="4"/>
        <v>0</v>
      </c>
      <c r="BR28" s="2"/>
      <c r="BT28" s="2" t="s">
        <v>85</v>
      </c>
      <c r="BU28">
        <v>0</v>
      </c>
      <c r="BV28">
        <v>0</v>
      </c>
      <c r="BW28">
        <v>0</v>
      </c>
      <c r="BX28">
        <v>0</v>
      </c>
      <c r="BY28">
        <v>0</v>
      </c>
      <c r="BZ28">
        <v>0</v>
      </c>
      <c r="CA28">
        <v>0</v>
      </c>
      <c r="CB28">
        <v>0</v>
      </c>
      <c r="CC28">
        <v>0</v>
      </c>
      <c r="CD28">
        <v>0</v>
      </c>
    </row>
    <row r="29" spans="1:82" ht="15">
      <c r="A29" s="30" t="s">
        <v>87</v>
      </c>
      <c r="B29" s="2">
        <f aca="true" t="shared" si="15" ref="B29:J29">B72+B115+B158+B201+B244+B287</f>
        <v>0</v>
      </c>
      <c r="C29" s="2">
        <f t="shared" si="15"/>
        <v>0</v>
      </c>
      <c r="D29" s="2">
        <f t="shared" si="15"/>
        <v>0</v>
      </c>
      <c r="E29" s="2">
        <f t="shared" si="15"/>
        <v>0</v>
      </c>
      <c r="F29" s="2">
        <f t="shared" si="15"/>
        <v>0</v>
      </c>
      <c r="G29" s="2">
        <f t="shared" si="15"/>
        <v>0</v>
      </c>
      <c r="H29" s="2">
        <f t="shared" si="15"/>
        <v>0</v>
      </c>
      <c r="I29" s="2">
        <f t="shared" si="15"/>
        <v>0</v>
      </c>
      <c r="J29" s="2">
        <f t="shared" si="15"/>
        <v>0</v>
      </c>
      <c r="K29" s="2">
        <f t="shared" si="2"/>
        <v>0</v>
      </c>
      <c r="L29" s="2"/>
      <c r="M29" s="30" t="s">
        <v>87</v>
      </c>
      <c r="N29" s="2"/>
      <c r="O29" s="2"/>
      <c r="P29" s="2"/>
      <c r="Q29" s="2"/>
      <c r="R29" s="2"/>
      <c r="S29" s="2"/>
      <c r="T29" s="2"/>
      <c r="U29" s="2"/>
      <c r="V29" s="12"/>
      <c r="W29" s="12"/>
      <c r="X29" s="2"/>
      <c r="Y29" s="2"/>
      <c r="Z29" s="2"/>
      <c r="AA29" s="2"/>
      <c r="AB29" s="2"/>
      <c r="AC29" s="2"/>
      <c r="AD29" s="2"/>
      <c r="AE29" s="2"/>
      <c r="AF29" s="2"/>
      <c r="AG29" s="2"/>
      <c r="AH29" s="2"/>
      <c r="AI29" s="2">
        <f t="shared" si="3"/>
        <v>0</v>
      </c>
      <c r="AM29" s="30" t="s">
        <v>87</v>
      </c>
      <c r="AQ29" s="2"/>
      <c r="AR29" s="2"/>
      <c r="AS29" s="2"/>
      <c r="AT29" s="2"/>
      <c r="AU29" s="2"/>
      <c r="AV29" s="2"/>
      <c r="AW29" s="2"/>
      <c r="AX29" s="2"/>
      <c r="AY29" s="12"/>
      <c r="AZ29" s="12"/>
      <c r="BA29" s="2"/>
      <c r="BB29" s="2"/>
      <c r="BC29" s="2"/>
      <c r="BD29" s="2"/>
      <c r="BE29" s="2"/>
      <c r="BF29" s="2"/>
      <c r="BG29" s="2"/>
      <c r="BH29" s="2"/>
      <c r="BI29" s="2"/>
      <c r="BJ29" s="2"/>
      <c r="BK29" s="2"/>
      <c r="BN29" s="2">
        <f t="shared" si="4"/>
        <v>0</v>
      </c>
      <c r="BR29" s="2"/>
      <c r="BT29" t="s">
        <v>9</v>
      </c>
      <c r="BU29">
        <v>0</v>
      </c>
      <c r="BV29">
        <v>0</v>
      </c>
      <c r="BW29">
        <v>0</v>
      </c>
      <c r="BX29">
        <v>0</v>
      </c>
      <c r="BY29">
        <v>0</v>
      </c>
      <c r="BZ29">
        <v>0</v>
      </c>
      <c r="CA29">
        <v>0</v>
      </c>
      <c r="CB29">
        <v>0</v>
      </c>
      <c r="CC29">
        <v>0</v>
      </c>
      <c r="CD29">
        <v>0</v>
      </c>
    </row>
    <row r="30" spans="1:82" ht="15">
      <c r="A30" s="30" t="s">
        <v>78</v>
      </c>
      <c r="B30" s="2">
        <f aca="true" t="shared" si="16" ref="B30:J30">B73+B116+B159+B202+B245+B288</f>
        <v>0</v>
      </c>
      <c r="C30" s="2">
        <f t="shared" si="16"/>
        <v>0</v>
      </c>
      <c r="D30" s="2">
        <f t="shared" si="16"/>
        <v>0</v>
      </c>
      <c r="E30" s="2">
        <f t="shared" si="16"/>
        <v>0</v>
      </c>
      <c r="F30" s="2">
        <f t="shared" si="16"/>
        <v>0</v>
      </c>
      <c r="G30" s="2">
        <f t="shared" si="16"/>
        <v>1</v>
      </c>
      <c r="H30" s="2">
        <f t="shared" si="16"/>
        <v>0</v>
      </c>
      <c r="I30" s="2">
        <f t="shared" si="16"/>
        <v>11</v>
      </c>
      <c r="J30" s="2">
        <f t="shared" si="16"/>
        <v>0</v>
      </c>
      <c r="K30" s="2">
        <f t="shared" si="2"/>
        <v>12</v>
      </c>
      <c r="L30" s="2"/>
      <c r="M30" s="30" t="s">
        <v>78</v>
      </c>
      <c r="N30" s="2"/>
      <c r="O30" s="2"/>
      <c r="P30" s="2"/>
      <c r="Q30" s="2"/>
      <c r="R30" s="2"/>
      <c r="S30" s="2"/>
      <c r="T30" s="2"/>
      <c r="U30" s="2"/>
      <c r="V30" s="2"/>
      <c r="W30" s="2">
        <v>1</v>
      </c>
      <c r="X30" s="2">
        <v>1</v>
      </c>
      <c r="Y30" s="12" t="s">
        <v>48</v>
      </c>
      <c r="Z30" s="2"/>
      <c r="AA30" s="2">
        <v>2</v>
      </c>
      <c r="AB30" s="2"/>
      <c r="AC30" s="2"/>
      <c r="AD30" s="2"/>
      <c r="AE30" s="2"/>
      <c r="AF30" s="2"/>
      <c r="AG30" s="2"/>
      <c r="AH30" s="2"/>
      <c r="AI30" s="2">
        <f t="shared" si="3"/>
        <v>4</v>
      </c>
      <c r="AM30" s="30" t="s">
        <v>78</v>
      </c>
      <c r="AQ30" s="2"/>
      <c r="AR30" s="2"/>
      <c r="AS30" s="2"/>
      <c r="AT30" s="2"/>
      <c r="AU30" s="2"/>
      <c r="AV30" s="2"/>
      <c r="AW30" s="2"/>
      <c r="AX30" s="2"/>
      <c r="AY30" s="2"/>
      <c r="AZ30" s="2">
        <v>1</v>
      </c>
      <c r="BA30" s="2">
        <v>1</v>
      </c>
      <c r="BB30" s="12" t="s">
        <v>48</v>
      </c>
      <c r="BC30" s="2">
        <v>1</v>
      </c>
      <c r="BD30" s="2">
        <v>2</v>
      </c>
      <c r="BE30" s="2"/>
      <c r="BF30" s="2"/>
      <c r="BG30" s="2"/>
      <c r="BH30" s="2"/>
      <c r="BI30" s="2"/>
      <c r="BJ30" s="2"/>
      <c r="BK30" s="2"/>
      <c r="BM30">
        <v>11</v>
      </c>
      <c r="BN30" s="2">
        <f t="shared" si="4"/>
        <v>16</v>
      </c>
      <c r="BT30" s="2" t="s">
        <v>86</v>
      </c>
      <c r="BU30">
        <v>0</v>
      </c>
      <c r="BV30">
        <v>0</v>
      </c>
      <c r="BW30">
        <v>0</v>
      </c>
      <c r="BX30">
        <v>0</v>
      </c>
      <c r="BY30">
        <v>0</v>
      </c>
      <c r="BZ30">
        <v>0</v>
      </c>
      <c r="CA30">
        <v>0</v>
      </c>
      <c r="CB30">
        <v>0</v>
      </c>
      <c r="CC30">
        <v>0</v>
      </c>
      <c r="CD30">
        <v>0</v>
      </c>
    </row>
    <row r="31" spans="1:82" ht="15">
      <c r="A31" s="3" t="s">
        <v>14</v>
      </c>
      <c r="B31" s="2">
        <f aca="true" t="shared" si="17" ref="B31:J31">B74+B117+B160+B203+B246+B289</f>
        <v>0</v>
      </c>
      <c r="C31" s="2">
        <f t="shared" si="17"/>
        <v>0</v>
      </c>
      <c r="D31" s="2">
        <f t="shared" si="17"/>
        <v>0</v>
      </c>
      <c r="E31" s="2">
        <f t="shared" si="17"/>
        <v>0</v>
      </c>
      <c r="F31" s="2">
        <f t="shared" si="17"/>
        <v>3</v>
      </c>
      <c r="G31" s="2">
        <f t="shared" si="17"/>
        <v>4</v>
      </c>
      <c r="H31" s="2">
        <f t="shared" si="17"/>
        <v>26</v>
      </c>
      <c r="I31" s="2">
        <f t="shared" si="17"/>
        <v>17</v>
      </c>
      <c r="J31" s="2">
        <f t="shared" si="17"/>
        <v>6</v>
      </c>
      <c r="K31" s="2">
        <f t="shared" si="2"/>
        <v>56</v>
      </c>
      <c r="L31" s="2"/>
      <c r="M31" s="3" t="s">
        <v>14</v>
      </c>
      <c r="N31" s="2"/>
      <c r="O31" s="2"/>
      <c r="P31" s="2"/>
      <c r="Q31" s="2"/>
      <c r="R31" s="2"/>
      <c r="S31" s="2"/>
      <c r="T31" s="2"/>
      <c r="U31" s="2"/>
      <c r="V31" s="2"/>
      <c r="W31" s="12" t="s">
        <v>48</v>
      </c>
      <c r="X31" s="12" t="s">
        <v>48</v>
      </c>
      <c r="Y31" s="12" t="s">
        <v>48</v>
      </c>
      <c r="Z31" s="2"/>
      <c r="AA31" s="2"/>
      <c r="AB31" s="2"/>
      <c r="AC31" s="2"/>
      <c r="AD31" s="2"/>
      <c r="AE31" s="2"/>
      <c r="AF31" s="2"/>
      <c r="AG31" s="2"/>
      <c r="AH31" s="2"/>
      <c r="AI31" s="2">
        <f t="shared" si="3"/>
        <v>0</v>
      </c>
      <c r="AM31" s="3" t="s">
        <v>14</v>
      </c>
      <c r="AQ31" s="2"/>
      <c r="AR31" s="2"/>
      <c r="AS31" s="2"/>
      <c r="AT31" s="2"/>
      <c r="AU31" s="2"/>
      <c r="AV31" s="2"/>
      <c r="AW31" s="2"/>
      <c r="AX31" s="2">
        <v>3</v>
      </c>
      <c r="AY31" s="2"/>
      <c r="AZ31" s="12" t="s">
        <v>48</v>
      </c>
      <c r="BA31" s="12" t="s">
        <v>48</v>
      </c>
      <c r="BB31" s="12" t="s">
        <v>48</v>
      </c>
      <c r="BC31" s="2">
        <v>4</v>
      </c>
      <c r="BD31" s="2"/>
      <c r="BE31" s="2"/>
      <c r="BF31" s="2"/>
      <c r="BG31" s="2"/>
      <c r="BH31" s="2">
        <v>26</v>
      </c>
      <c r="BI31" s="2"/>
      <c r="BJ31" s="2"/>
      <c r="BK31" s="2"/>
      <c r="BM31">
        <v>17</v>
      </c>
      <c r="BN31" s="2">
        <f t="shared" si="4"/>
        <v>50</v>
      </c>
      <c r="BT31" s="2" t="s">
        <v>87</v>
      </c>
      <c r="BU31">
        <v>0</v>
      </c>
      <c r="BV31">
        <v>0</v>
      </c>
      <c r="BW31">
        <v>0</v>
      </c>
      <c r="BX31">
        <v>0</v>
      </c>
      <c r="BY31">
        <v>0</v>
      </c>
      <c r="BZ31">
        <v>0</v>
      </c>
      <c r="CA31">
        <v>0</v>
      </c>
      <c r="CB31">
        <v>0</v>
      </c>
      <c r="CC31">
        <v>0</v>
      </c>
      <c r="CD31">
        <v>0</v>
      </c>
    </row>
    <row r="32" spans="1:82" ht="15">
      <c r="A32" s="3" t="s">
        <v>15</v>
      </c>
      <c r="B32" s="2">
        <f aca="true" t="shared" si="18" ref="B32:J32">B75+B118+B161+B204+B247+B290</f>
        <v>0</v>
      </c>
      <c r="C32" s="2">
        <f t="shared" si="18"/>
        <v>0</v>
      </c>
      <c r="D32" s="2">
        <f t="shared" si="18"/>
        <v>0</v>
      </c>
      <c r="E32" s="2">
        <f t="shared" si="18"/>
        <v>22</v>
      </c>
      <c r="F32" s="2">
        <f t="shared" si="18"/>
        <v>31</v>
      </c>
      <c r="G32" s="2">
        <f t="shared" si="18"/>
        <v>8</v>
      </c>
      <c r="H32" s="2">
        <f t="shared" si="18"/>
        <v>2</v>
      </c>
      <c r="I32" s="2">
        <f t="shared" si="18"/>
        <v>33</v>
      </c>
      <c r="J32" s="2">
        <f t="shared" si="18"/>
        <v>14</v>
      </c>
      <c r="K32" s="2">
        <f t="shared" si="2"/>
        <v>110</v>
      </c>
      <c r="L32" s="2"/>
      <c r="M32" s="3" t="s">
        <v>15</v>
      </c>
      <c r="N32" s="2"/>
      <c r="O32" s="2"/>
      <c r="P32" s="2"/>
      <c r="Q32" s="2"/>
      <c r="R32" s="2"/>
      <c r="S32" s="2"/>
      <c r="T32" s="2"/>
      <c r="U32" s="2"/>
      <c r="V32" s="2"/>
      <c r="W32" s="12" t="s">
        <v>48</v>
      </c>
      <c r="X32" s="12" t="s">
        <v>48</v>
      </c>
      <c r="Y32" s="12" t="s">
        <v>48</v>
      </c>
      <c r="Z32" s="2"/>
      <c r="AA32" s="2"/>
      <c r="AB32" s="2"/>
      <c r="AC32" s="2"/>
      <c r="AD32" s="2"/>
      <c r="AE32" s="2"/>
      <c r="AF32" s="2"/>
      <c r="AG32" s="2"/>
      <c r="AH32" s="2">
        <v>65</v>
      </c>
      <c r="AI32" s="2">
        <f t="shared" si="3"/>
        <v>65</v>
      </c>
      <c r="AM32" s="3" t="s">
        <v>15</v>
      </c>
      <c r="AQ32" s="2"/>
      <c r="AR32" s="2"/>
      <c r="AS32" s="2">
        <v>22</v>
      </c>
      <c r="AT32" s="2"/>
      <c r="AU32" s="2"/>
      <c r="AV32" s="2"/>
      <c r="AW32" s="2"/>
      <c r="AX32" s="2">
        <v>31</v>
      </c>
      <c r="AY32" s="2"/>
      <c r="AZ32" s="12" t="s">
        <v>48</v>
      </c>
      <c r="BA32" s="12" t="s">
        <v>48</v>
      </c>
      <c r="BB32" s="12" t="s">
        <v>48</v>
      </c>
      <c r="BC32" s="2">
        <v>8</v>
      </c>
      <c r="BD32" s="2"/>
      <c r="BE32" s="2"/>
      <c r="BF32" s="2"/>
      <c r="BG32" s="2"/>
      <c r="BH32" s="2">
        <v>2</v>
      </c>
      <c r="BI32" s="2"/>
      <c r="BJ32" s="2"/>
      <c r="BK32" s="2">
        <v>65</v>
      </c>
      <c r="BM32">
        <v>33</v>
      </c>
      <c r="BN32" s="2">
        <f t="shared" si="4"/>
        <v>161</v>
      </c>
      <c r="BT32" s="2" t="s">
        <v>88</v>
      </c>
      <c r="BU32">
        <v>0</v>
      </c>
      <c r="BV32">
        <v>0</v>
      </c>
      <c r="BW32">
        <v>0</v>
      </c>
      <c r="BX32">
        <v>0</v>
      </c>
      <c r="BY32">
        <v>0</v>
      </c>
      <c r="BZ32">
        <v>0</v>
      </c>
      <c r="CA32">
        <v>0</v>
      </c>
      <c r="CB32">
        <v>0</v>
      </c>
      <c r="CC32">
        <v>0</v>
      </c>
      <c r="CD32">
        <v>0</v>
      </c>
    </row>
    <row r="33" spans="1:82" ht="15">
      <c r="A33" s="30" t="s">
        <v>80</v>
      </c>
      <c r="B33" s="2">
        <f aca="true" t="shared" si="19" ref="B33:J33">B76+B119+B162+B205+B248+B291</f>
        <v>0</v>
      </c>
      <c r="C33" s="2">
        <f t="shared" si="19"/>
        <v>0</v>
      </c>
      <c r="D33" s="2">
        <f t="shared" si="19"/>
        <v>0</v>
      </c>
      <c r="E33" s="2">
        <f t="shared" si="19"/>
        <v>0</v>
      </c>
      <c r="F33" s="2">
        <f t="shared" si="19"/>
        <v>3</v>
      </c>
      <c r="G33" s="2">
        <f t="shared" si="19"/>
        <v>0</v>
      </c>
      <c r="H33" s="2">
        <f t="shared" si="19"/>
        <v>3</v>
      </c>
      <c r="I33" s="2">
        <f t="shared" si="19"/>
        <v>1</v>
      </c>
      <c r="J33" s="2">
        <f t="shared" si="19"/>
        <v>3</v>
      </c>
      <c r="K33" s="2">
        <f t="shared" si="2"/>
        <v>10</v>
      </c>
      <c r="L33" s="2"/>
      <c r="M33" s="30" t="s">
        <v>80</v>
      </c>
      <c r="N33" s="2"/>
      <c r="O33" s="2"/>
      <c r="P33" s="2"/>
      <c r="Q33" s="2"/>
      <c r="R33" s="2">
        <v>2</v>
      </c>
      <c r="S33" s="2"/>
      <c r="T33" s="2">
        <v>3</v>
      </c>
      <c r="U33" s="2"/>
      <c r="V33" s="2">
        <v>4</v>
      </c>
      <c r="W33" s="12">
        <v>1</v>
      </c>
      <c r="X33" s="12"/>
      <c r="Y33" s="2"/>
      <c r="Z33" s="2"/>
      <c r="AA33" s="2"/>
      <c r="AB33" s="2"/>
      <c r="AC33" s="2"/>
      <c r="AD33" s="2"/>
      <c r="AE33" s="2"/>
      <c r="AF33" s="2"/>
      <c r="AG33" s="2"/>
      <c r="AH33" s="2">
        <v>1</v>
      </c>
      <c r="AI33" s="2">
        <f t="shared" si="3"/>
        <v>11</v>
      </c>
      <c r="AM33" s="30" t="s">
        <v>80</v>
      </c>
      <c r="AQ33" s="2"/>
      <c r="AR33" s="2"/>
      <c r="AS33" s="2"/>
      <c r="AT33" s="2"/>
      <c r="AU33" s="2">
        <v>2</v>
      </c>
      <c r="AV33" s="2"/>
      <c r="AW33" s="2">
        <v>3</v>
      </c>
      <c r="AX33" s="2">
        <v>3</v>
      </c>
      <c r="AY33" s="2">
        <v>4</v>
      </c>
      <c r="AZ33" s="12">
        <v>1</v>
      </c>
      <c r="BA33" s="12"/>
      <c r="BB33" s="2"/>
      <c r="BC33" s="2"/>
      <c r="BD33" s="2"/>
      <c r="BE33" s="2"/>
      <c r="BF33" s="2"/>
      <c r="BG33" s="2"/>
      <c r="BH33" s="2">
        <v>3</v>
      </c>
      <c r="BI33" s="2"/>
      <c r="BJ33" s="2"/>
      <c r="BK33" s="2">
        <v>1</v>
      </c>
      <c r="BM33">
        <v>1</v>
      </c>
      <c r="BN33" s="2">
        <f t="shared" si="4"/>
        <v>18</v>
      </c>
      <c r="BT33" s="2" t="s">
        <v>92</v>
      </c>
      <c r="BU33">
        <v>0</v>
      </c>
      <c r="BV33">
        <v>0</v>
      </c>
      <c r="BW33">
        <v>0</v>
      </c>
      <c r="BX33">
        <v>0</v>
      </c>
      <c r="BY33">
        <v>0</v>
      </c>
      <c r="BZ33">
        <v>0</v>
      </c>
      <c r="CA33">
        <v>0</v>
      </c>
      <c r="CB33">
        <v>0</v>
      </c>
      <c r="CC33">
        <v>0</v>
      </c>
      <c r="CD33">
        <v>0</v>
      </c>
    </row>
    <row r="34" spans="1:82" ht="15">
      <c r="A34" s="3" t="s">
        <v>17</v>
      </c>
      <c r="B34" s="2">
        <f aca="true" t="shared" si="20" ref="B34:J34">B77+B120+B163+B206+B249+B292</f>
        <v>0</v>
      </c>
      <c r="C34" s="2">
        <f t="shared" si="20"/>
        <v>0</v>
      </c>
      <c r="D34" s="2">
        <f t="shared" si="20"/>
        <v>0</v>
      </c>
      <c r="E34" s="2">
        <f t="shared" si="20"/>
        <v>0</v>
      </c>
      <c r="F34" s="2">
        <f t="shared" si="20"/>
        <v>14</v>
      </c>
      <c r="G34" s="2">
        <f t="shared" si="20"/>
        <v>110</v>
      </c>
      <c r="H34" s="2">
        <f t="shared" si="20"/>
        <v>228</v>
      </c>
      <c r="I34" s="2">
        <f t="shared" si="20"/>
        <v>20</v>
      </c>
      <c r="J34" s="2">
        <f t="shared" si="20"/>
        <v>1</v>
      </c>
      <c r="K34" s="2">
        <f t="shared" si="2"/>
        <v>373</v>
      </c>
      <c r="L34" s="2"/>
      <c r="M34" s="3" t="s">
        <v>17</v>
      </c>
      <c r="N34" s="2"/>
      <c r="O34" s="2"/>
      <c r="P34" s="2"/>
      <c r="Q34" s="2">
        <v>1</v>
      </c>
      <c r="R34" s="2">
        <v>2</v>
      </c>
      <c r="S34" s="2"/>
      <c r="T34" s="2"/>
      <c r="U34" s="2"/>
      <c r="V34" s="12" t="s">
        <v>48</v>
      </c>
      <c r="W34" s="12" t="s">
        <v>48</v>
      </c>
      <c r="X34" s="12" t="s">
        <v>48</v>
      </c>
      <c r="Y34" s="12" t="s">
        <v>48</v>
      </c>
      <c r="Z34" s="2"/>
      <c r="AA34" s="2"/>
      <c r="AB34" s="2"/>
      <c r="AC34" s="2"/>
      <c r="AD34" s="2"/>
      <c r="AE34" s="2"/>
      <c r="AF34" s="2"/>
      <c r="AG34" s="2"/>
      <c r="AH34" s="2">
        <v>2</v>
      </c>
      <c r="AI34" s="2">
        <f t="shared" si="3"/>
        <v>5</v>
      </c>
      <c r="AM34" s="3" t="s">
        <v>17</v>
      </c>
      <c r="AQ34" s="2"/>
      <c r="AR34" s="2"/>
      <c r="AS34" s="2"/>
      <c r="AT34" s="2">
        <v>1</v>
      </c>
      <c r="AU34" s="2">
        <v>2</v>
      </c>
      <c r="AV34" s="2"/>
      <c r="AW34" s="2"/>
      <c r="AX34" s="2">
        <v>14</v>
      </c>
      <c r="AY34" s="12" t="s">
        <v>48</v>
      </c>
      <c r="AZ34" s="12" t="s">
        <v>48</v>
      </c>
      <c r="BA34" s="12" t="s">
        <v>48</v>
      </c>
      <c r="BB34" s="12" t="s">
        <v>48</v>
      </c>
      <c r="BC34" s="2">
        <v>110</v>
      </c>
      <c r="BD34" s="2"/>
      <c r="BE34" s="2"/>
      <c r="BF34" s="2"/>
      <c r="BG34" s="2"/>
      <c r="BH34" s="2">
        <v>228</v>
      </c>
      <c r="BI34" s="2"/>
      <c r="BJ34" s="2"/>
      <c r="BK34" s="2">
        <v>2</v>
      </c>
      <c r="BM34">
        <v>20</v>
      </c>
      <c r="BN34" s="2">
        <f t="shared" si="4"/>
        <v>377</v>
      </c>
      <c r="BT34" t="s">
        <v>25</v>
      </c>
      <c r="BU34">
        <v>0</v>
      </c>
      <c r="BV34">
        <v>0</v>
      </c>
      <c r="BW34">
        <v>0</v>
      </c>
      <c r="BX34">
        <v>0</v>
      </c>
      <c r="BY34">
        <v>0</v>
      </c>
      <c r="BZ34">
        <v>0</v>
      </c>
      <c r="CA34">
        <v>0</v>
      </c>
      <c r="CB34">
        <v>0</v>
      </c>
      <c r="CC34">
        <v>0</v>
      </c>
      <c r="CD34">
        <v>0</v>
      </c>
    </row>
    <row r="35" spans="1:82" ht="15">
      <c r="A35" s="3" t="s">
        <v>18</v>
      </c>
      <c r="B35" s="2">
        <f aca="true" t="shared" si="21" ref="B35:J35">B78+B121+B164+B207+B250+B293</f>
        <v>0</v>
      </c>
      <c r="C35" s="2">
        <f t="shared" si="21"/>
        <v>0</v>
      </c>
      <c r="D35" s="2">
        <f t="shared" si="21"/>
        <v>7</v>
      </c>
      <c r="E35" s="2">
        <f t="shared" si="21"/>
        <v>100</v>
      </c>
      <c r="F35" s="2">
        <f t="shared" si="21"/>
        <v>500</v>
      </c>
      <c r="G35" s="2">
        <f t="shared" si="21"/>
        <v>142</v>
      </c>
      <c r="H35" s="2">
        <f t="shared" si="21"/>
        <v>3880</v>
      </c>
      <c r="I35" s="2">
        <f t="shared" si="21"/>
        <v>367</v>
      </c>
      <c r="J35" s="2">
        <f t="shared" si="21"/>
        <v>0</v>
      </c>
      <c r="K35" s="2">
        <f t="shared" si="2"/>
        <v>4996</v>
      </c>
      <c r="L35" s="2"/>
      <c r="M35" s="3" t="s">
        <v>18</v>
      </c>
      <c r="N35" s="2"/>
      <c r="O35" s="2"/>
      <c r="P35" s="2"/>
      <c r="Q35" s="2">
        <v>27</v>
      </c>
      <c r="R35" s="2"/>
      <c r="S35" s="2"/>
      <c r="T35" s="2">
        <v>1100</v>
      </c>
      <c r="U35" s="2"/>
      <c r="V35" s="2">
        <v>830</v>
      </c>
      <c r="W35" s="12">
        <v>250</v>
      </c>
      <c r="X35" s="2">
        <v>3</v>
      </c>
      <c r="Y35" s="12" t="s">
        <v>48</v>
      </c>
      <c r="Z35" s="2"/>
      <c r="AA35" s="12">
        <f>2000+100+500+75</f>
        <v>2675</v>
      </c>
      <c r="AB35" s="2">
        <v>1900</v>
      </c>
      <c r="AC35" s="2"/>
      <c r="AD35" s="2"/>
      <c r="AE35" s="2"/>
      <c r="AF35" s="2"/>
      <c r="AG35" s="2">
        <f>195+20</f>
        <v>215</v>
      </c>
      <c r="AH35" s="2">
        <v>25</v>
      </c>
      <c r="AI35" s="2">
        <f t="shared" si="3"/>
        <v>7025</v>
      </c>
      <c r="AM35" s="3" t="s">
        <v>18</v>
      </c>
      <c r="AN35">
        <v>7</v>
      </c>
      <c r="AQ35" s="2"/>
      <c r="AR35" s="2"/>
      <c r="AS35" s="2">
        <v>100</v>
      </c>
      <c r="AT35" s="2">
        <v>27</v>
      </c>
      <c r="AU35" s="2"/>
      <c r="AV35" s="2"/>
      <c r="AW35" s="2">
        <v>1100</v>
      </c>
      <c r="AX35" s="2">
        <v>500</v>
      </c>
      <c r="AY35" s="2">
        <v>830</v>
      </c>
      <c r="AZ35" s="12">
        <v>250</v>
      </c>
      <c r="BA35" s="2">
        <v>3</v>
      </c>
      <c r="BB35" s="12" t="s">
        <v>48</v>
      </c>
      <c r="BC35" s="2">
        <v>142</v>
      </c>
      <c r="BD35" s="12">
        <f>2000+100+500+75</f>
        <v>2675</v>
      </c>
      <c r="BE35" s="2">
        <v>1900</v>
      </c>
      <c r="BF35" s="2"/>
      <c r="BG35" s="2"/>
      <c r="BH35" s="2">
        <v>3880</v>
      </c>
      <c r="BI35" s="2"/>
      <c r="BJ35" s="2">
        <f>195+20</f>
        <v>215</v>
      </c>
      <c r="BK35" s="2">
        <v>25</v>
      </c>
      <c r="BM35">
        <v>367</v>
      </c>
      <c r="BN35" s="2">
        <f t="shared" si="4"/>
        <v>12021</v>
      </c>
      <c r="BT35" s="2" t="s">
        <v>90</v>
      </c>
      <c r="BU35">
        <v>0</v>
      </c>
      <c r="BV35">
        <v>0</v>
      </c>
      <c r="BW35">
        <v>0</v>
      </c>
      <c r="BX35">
        <v>0</v>
      </c>
      <c r="BY35">
        <v>0</v>
      </c>
      <c r="BZ35">
        <v>0</v>
      </c>
      <c r="CA35">
        <v>0</v>
      </c>
      <c r="CB35">
        <v>0</v>
      </c>
      <c r="CC35">
        <v>0</v>
      </c>
      <c r="CD35">
        <v>0</v>
      </c>
    </row>
    <row r="36" spans="1:82" ht="15">
      <c r="A36" s="3" t="s">
        <v>19</v>
      </c>
      <c r="B36" s="2">
        <f aca="true" t="shared" si="22" ref="B36:J36">B79+B122+B165+B208+B251+B294</f>
        <v>0</v>
      </c>
      <c r="C36" s="2">
        <f t="shared" si="22"/>
        <v>0</v>
      </c>
      <c r="D36" s="2">
        <f t="shared" si="22"/>
        <v>0</v>
      </c>
      <c r="E36" s="2">
        <f t="shared" si="22"/>
        <v>0</v>
      </c>
      <c r="F36" s="2">
        <f t="shared" si="22"/>
        <v>0</v>
      </c>
      <c r="G36" s="2">
        <f t="shared" si="22"/>
        <v>2</v>
      </c>
      <c r="H36" s="2">
        <f t="shared" si="22"/>
        <v>97</v>
      </c>
      <c r="I36" s="2">
        <f t="shared" si="22"/>
        <v>146</v>
      </c>
      <c r="J36" s="2">
        <f t="shared" si="22"/>
        <v>0</v>
      </c>
      <c r="K36" s="2">
        <f t="shared" si="2"/>
        <v>245</v>
      </c>
      <c r="L36" s="2"/>
      <c r="M36" s="3" t="s">
        <v>19</v>
      </c>
      <c r="N36" s="2"/>
      <c r="O36" s="2"/>
      <c r="P36" s="2"/>
      <c r="Q36" s="2"/>
      <c r="R36" s="2"/>
      <c r="S36" s="2"/>
      <c r="T36" s="2">
        <v>40</v>
      </c>
      <c r="U36" s="2"/>
      <c r="V36" s="12">
        <v>22</v>
      </c>
      <c r="W36" s="12">
        <v>12</v>
      </c>
      <c r="X36" s="12">
        <v>12</v>
      </c>
      <c r="Y36" s="12">
        <v>2</v>
      </c>
      <c r="Z36" s="2"/>
      <c r="AA36" s="2">
        <f>5+40</f>
        <v>45</v>
      </c>
      <c r="AB36" s="2"/>
      <c r="AC36" s="2"/>
      <c r="AD36" s="2"/>
      <c r="AE36" s="2"/>
      <c r="AF36" s="2"/>
      <c r="AG36" s="2">
        <v>15</v>
      </c>
      <c r="AH36" s="2">
        <v>15</v>
      </c>
      <c r="AI36" s="2">
        <f t="shared" si="3"/>
        <v>163</v>
      </c>
      <c r="AM36" s="3" t="s">
        <v>19</v>
      </c>
      <c r="AQ36" s="2"/>
      <c r="AR36" s="2"/>
      <c r="AS36" s="2"/>
      <c r="AT36" s="2"/>
      <c r="AU36" s="2"/>
      <c r="AV36" s="2"/>
      <c r="AW36" s="2">
        <v>40</v>
      </c>
      <c r="AX36" s="2"/>
      <c r="AY36" s="12">
        <v>22</v>
      </c>
      <c r="AZ36" s="12">
        <v>12</v>
      </c>
      <c r="BA36" s="12">
        <v>12</v>
      </c>
      <c r="BB36" s="12">
        <v>2</v>
      </c>
      <c r="BC36" s="2">
        <v>2</v>
      </c>
      <c r="BD36" s="2">
        <f>5+40</f>
        <v>45</v>
      </c>
      <c r="BE36" s="2"/>
      <c r="BF36" s="2"/>
      <c r="BG36" s="2"/>
      <c r="BH36" s="2">
        <v>97</v>
      </c>
      <c r="BI36" s="2"/>
      <c r="BJ36" s="2">
        <v>15</v>
      </c>
      <c r="BK36" s="2">
        <v>15</v>
      </c>
      <c r="BM36">
        <v>146</v>
      </c>
      <c r="BN36" s="2">
        <f t="shared" si="4"/>
        <v>408</v>
      </c>
      <c r="BT36" s="2" t="s">
        <v>91</v>
      </c>
      <c r="BU36">
        <v>0</v>
      </c>
      <c r="BV36">
        <v>0</v>
      </c>
      <c r="BW36">
        <v>0</v>
      </c>
      <c r="BX36">
        <v>0</v>
      </c>
      <c r="BY36">
        <v>0</v>
      </c>
      <c r="BZ36">
        <v>0</v>
      </c>
      <c r="CA36">
        <v>0</v>
      </c>
      <c r="CB36">
        <v>0</v>
      </c>
      <c r="CC36">
        <v>0</v>
      </c>
      <c r="CD36">
        <v>0</v>
      </c>
    </row>
    <row r="37" spans="1:93" s="2" customFormat="1" ht="15">
      <c r="A37" s="14" t="s">
        <v>49</v>
      </c>
      <c r="B37" s="2">
        <f aca="true" t="shared" si="23" ref="B37:J37">B80+B123+B166+B209+B252+B295</f>
        <v>0</v>
      </c>
      <c r="C37" s="2">
        <f t="shared" si="23"/>
        <v>0</v>
      </c>
      <c r="D37" s="2">
        <f t="shared" si="23"/>
        <v>0</v>
      </c>
      <c r="E37" s="2">
        <f t="shared" si="23"/>
        <v>0</v>
      </c>
      <c r="F37" s="2">
        <f t="shared" si="23"/>
        <v>3</v>
      </c>
      <c r="G37" s="2">
        <f t="shared" si="23"/>
        <v>0</v>
      </c>
      <c r="H37" s="2">
        <f t="shared" si="23"/>
        <v>2</v>
      </c>
      <c r="I37" s="2">
        <f t="shared" si="23"/>
        <v>0</v>
      </c>
      <c r="J37" s="2">
        <f t="shared" si="23"/>
        <v>0</v>
      </c>
      <c r="K37" s="2">
        <f t="shared" si="2"/>
        <v>5</v>
      </c>
      <c r="M37" s="16" t="s">
        <v>49</v>
      </c>
      <c r="V37" s="12"/>
      <c r="W37" s="12"/>
      <c r="X37" s="12"/>
      <c r="Y37" s="12"/>
      <c r="AI37" s="2">
        <f t="shared" si="3"/>
        <v>0</v>
      </c>
      <c r="AM37" s="16" t="s">
        <v>49</v>
      </c>
      <c r="AX37" s="2">
        <v>3</v>
      </c>
      <c r="AY37" s="12"/>
      <c r="AZ37" s="12"/>
      <c r="BA37" s="12"/>
      <c r="BB37" s="12"/>
      <c r="BH37" s="2">
        <v>2</v>
      </c>
      <c r="BN37" s="2">
        <f t="shared" si="4"/>
        <v>5</v>
      </c>
      <c r="BT37" t="s">
        <v>36</v>
      </c>
      <c r="BU37">
        <v>0</v>
      </c>
      <c r="BV37">
        <v>0</v>
      </c>
      <c r="BW37">
        <v>0</v>
      </c>
      <c r="BX37">
        <v>0</v>
      </c>
      <c r="BY37">
        <v>0</v>
      </c>
      <c r="BZ37">
        <v>0</v>
      </c>
      <c r="CA37">
        <v>0</v>
      </c>
      <c r="CB37">
        <v>0</v>
      </c>
      <c r="CC37">
        <v>0</v>
      </c>
      <c r="CD37">
        <v>0</v>
      </c>
      <c r="CE37"/>
      <c r="CN37"/>
      <c r="CO37"/>
    </row>
    <row r="38" spans="1:83" ht="15">
      <c r="A38" s="3" t="s">
        <v>30</v>
      </c>
      <c r="B38" s="2">
        <f aca="true" t="shared" si="24" ref="B38:J38">B81+B124+B167+B210+B253+B296</f>
        <v>0</v>
      </c>
      <c r="C38" s="2">
        <f t="shared" si="24"/>
        <v>1</v>
      </c>
      <c r="D38" s="2">
        <f t="shared" si="24"/>
        <v>15</v>
      </c>
      <c r="E38" s="2">
        <f t="shared" si="24"/>
        <v>298</v>
      </c>
      <c r="F38" s="2">
        <f t="shared" si="24"/>
        <v>92</v>
      </c>
      <c r="G38" s="2">
        <f t="shared" si="24"/>
        <v>0</v>
      </c>
      <c r="H38" s="2">
        <f t="shared" si="24"/>
        <v>54</v>
      </c>
      <c r="I38" s="2">
        <f t="shared" si="24"/>
        <v>332</v>
      </c>
      <c r="J38" s="2">
        <f t="shared" si="24"/>
        <v>11</v>
      </c>
      <c r="K38" s="2">
        <f t="shared" si="2"/>
        <v>803</v>
      </c>
      <c r="L38" s="2"/>
      <c r="M38" s="3" t="s">
        <v>30</v>
      </c>
      <c r="N38" s="2"/>
      <c r="O38" s="2"/>
      <c r="P38" s="2"/>
      <c r="Q38" s="2"/>
      <c r="R38" s="2">
        <v>300</v>
      </c>
      <c r="S38" s="2"/>
      <c r="T38" s="2"/>
      <c r="U38" s="2"/>
      <c r="V38" s="2"/>
      <c r="W38" s="2"/>
      <c r="X38" s="2">
        <v>40</v>
      </c>
      <c r="Y38" s="2"/>
      <c r="Z38" s="2"/>
      <c r="AA38" s="2"/>
      <c r="AB38" s="2"/>
      <c r="AC38" s="2"/>
      <c r="AD38" s="2"/>
      <c r="AE38" s="2"/>
      <c r="AF38" s="2"/>
      <c r="AG38" s="2"/>
      <c r="AH38" s="2"/>
      <c r="AI38" s="2">
        <f t="shared" si="3"/>
        <v>340</v>
      </c>
      <c r="AM38" s="3" t="s">
        <v>30</v>
      </c>
      <c r="AN38">
        <v>8</v>
      </c>
      <c r="AQ38" s="2"/>
      <c r="AR38" s="2"/>
      <c r="AS38" s="2">
        <v>298</v>
      </c>
      <c r="AT38" s="2"/>
      <c r="AU38" s="2">
        <v>300</v>
      </c>
      <c r="AV38" s="2"/>
      <c r="AW38" s="2"/>
      <c r="AX38" s="2">
        <v>92</v>
      </c>
      <c r="AY38" s="2"/>
      <c r="AZ38" s="2"/>
      <c r="BA38" s="2">
        <v>40</v>
      </c>
      <c r="BB38" s="2"/>
      <c r="BC38" s="2"/>
      <c r="BD38" s="2"/>
      <c r="BE38" s="2"/>
      <c r="BF38" s="2"/>
      <c r="BG38" s="2"/>
      <c r="BH38" s="2">
        <v>54</v>
      </c>
      <c r="BI38" s="2"/>
      <c r="BJ38" s="2"/>
      <c r="BK38" s="2"/>
      <c r="BM38">
        <v>332</v>
      </c>
      <c r="BN38" s="2">
        <f t="shared" si="4"/>
        <v>1124</v>
      </c>
      <c r="BT38" s="2" t="s">
        <v>37</v>
      </c>
      <c r="BU38" s="2">
        <v>351</v>
      </c>
      <c r="BV38" s="2">
        <v>81</v>
      </c>
      <c r="BW38" s="2">
        <v>96</v>
      </c>
      <c r="BX38" s="2">
        <v>726</v>
      </c>
      <c r="BY38" s="2">
        <v>1208</v>
      </c>
      <c r="BZ38" s="2">
        <v>1348</v>
      </c>
      <c r="CA38" s="2">
        <v>4757</v>
      </c>
      <c r="CB38" s="2">
        <v>1208</v>
      </c>
      <c r="CC38" s="2">
        <v>70</v>
      </c>
      <c r="CD38" s="2">
        <v>9845</v>
      </c>
      <c r="CE38" s="2"/>
    </row>
    <row r="39" spans="1:92" ht="15">
      <c r="A39" s="30" t="s">
        <v>82</v>
      </c>
      <c r="B39" s="2">
        <f aca="true" t="shared" si="25" ref="B39:J39">B82+B125+B168+B211+B254+B297</f>
        <v>0</v>
      </c>
      <c r="C39" s="2">
        <f t="shared" si="25"/>
        <v>0</v>
      </c>
      <c r="D39" s="2">
        <f t="shared" si="25"/>
        <v>0</v>
      </c>
      <c r="E39" s="2">
        <f t="shared" si="25"/>
        <v>0</v>
      </c>
      <c r="F39" s="2">
        <f t="shared" si="25"/>
        <v>0</v>
      </c>
      <c r="G39" s="2">
        <f t="shared" si="25"/>
        <v>0</v>
      </c>
      <c r="H39" s="2">
        <f t="shared" si="25"/>
        <v>0</v>
      </c>
      <c r="I39" s="2">
        <f t="shared" si="25"/>
        <v>1</v>
      </c>
      <c r="J39" s="2">
        <f t="shared" si="25"/>
        <v>0</v>
      </c>
      <c r="K39" s="2">
        <f t="shared" si="2"/>
        <v>1</v>
      </c>
      <c r="L39" s="2"/>
      <c r="M39" s="30" t="s">
        <v>82</v>
      </c>
      <c r="N39" s="2"/>
      <c r="O39" s="2"/>
      <c r="P39" s="2"/>
      <c r="Q39" s="2">
        <v>1</v>
      </c>
      <c r="R39" s="2">
        <v>1</v>
      </c>
      <c r="S39" s="2"/>
      <c r="T39" s="2">
        <v>1</v>
      </c>
      <c r="U39" s="2"/>
      <c r="V39" s="2"/>
      <c r="W39" s="2"/>
      <c r="X39" s="2"/>
      <c r="Y39" s="2"/>
      <c r="Z39" s="2"/>
      <c r="AA39" s="2"/>
      <c r="AB39" s="2"/>
      <c r="AC39" s="2"/>
      <c r="AD39" s="2"/>
      <c r="AE39" s="2"/>
      <c r="AF39" s="2"/>
      <c r="AG39" s="2"/>
      <c r="AH39" s="2"/>
      <c r="AI39" s="2">
        <f t="shared" si="3"/>
        <v>3</v>
      </c>
      <c r="AM39" s="30" t="s">
        <v>82</v>
      </c>
      <c r="AQ39" s="2"/>
      <c r="AR39" s="2"/>
      <c r="AS39" s="2"/>
      <c r="AT39" s="2">
        <v>1</v>
      </c>
      <c r="AU39" s="2">
        <v>1</v>
      </c>
      <c r="AV39" s="2"/>
      <c r="AW39" s="2">
        <v>1</v>
      </c>
      <c r="AX39" s="2"/>
      <c r="AY39" s="2"/>
      <c r="AZ39" s="2"/>
      <c r="BA39" s="2"/>
      <c r="BB39" s="2"/>
      <c r="BC39" s="2"/>
      <c r="BD39" s="2"/>
      <c r="BE39" s="2"/>
      <c r="BF39" s="2"/>
      <c r="BG39" s="2"/>
      <c r="BH39" s="2"/>
      <c r="BI39" s="2"/>
      <c r="BJ39" s="2"/>
      <c r="BK39" s="2"/>
      <c r="BM39">
        <v>1</v>
      </c>
      <c r="BN39" s="2">
        <f t="shared" si="4"/>
        <v>4</v>
      </c>
      <c r="CN39" s="2"/>
    </row>
    <row r="40" spans="1:93" ht="15">
      <c r="A40" s="3" t="s">
        <v>21</v>
      </c>
      <c r="B40" s="2">
        <f aca="true" t="shared" si="26" ref="B40:J40">B83+B126+B169+B212+B255+B298</f>
        <v>0</v>
      </c>
      <c r="C40" s="2">
        <f t="shared" si="26"/>
        <v>0</v>
      </c>
      <c r="D40" s="2">
        <f t="shared" si="26"/>
        <v>0</v>
      </c>
      <c r="E40" s="2">
        <f t="shared" si="26"/>
        <v>0</v>
      </c>
      <c r="F40" s="2">
        <f t="shared" si="26"/>
        <v>0</v>
      </c>
      <c r="G40" s="2">
        <f t="shared" si="26"/>
        <v>0</v>
      </c>
      <c r="H40" s="2">
        <f t="shared" si="26"/>
        <v>0</v>
      </c>
      <c r="I40" s="2">
        <f t="shared" si="26"/>
        <v>7</v>
      </c>
      <c r="J40" s="2">
        <f t="shared" si="26"/>
        <v>0</v>
      </c>
      <c r="K40" s="2">
        <f t="shared" si="2"/>
        <v>7</v>
      </c>
      <c r="L40" s="2"/>
      <c r="M40" s="3" t="s">
        <v>21</v>
      </c>
      <c r="N40" s="2"/>
      <c r="O40" s="2"/>
      <c r="P40" s="2"/>
      <c r="Q40" s="2"/>
      <c r="R40" s="2"/>
      <c r="S40" s="2"/>
      <c r="T40" s="2"/>
      <c r="U40" s="2"/>
      <c r="V40" s="2"/>
      <c r="W40" s="2"/>
      <c r="X40" s="2">
        <v>1</v>
      </c>
      <c r="Y40" s="2"/>
      <c r="Z40" s="2"/>
      <c r="AA40" s="2">
        <v>1</v>
      </c>
      <c r="AB40" s="2"/>
      <c r="AC40" s="2"/>
      <c r="AD40" s="2"/>
      <c r="AE40" s="2"/>
      <c r="AF40" s="2"/>
      <c r="AG40" s="2"/>
      <c r="AH40" s="2"/>
      <c r="AI40" s="2">
        <f t="shared" si="3"/>
        <v>2</v>
      </c>
      <c r="AM40" s="3" t="s">
        <v>21</v>
      </c>
      <c r="AQ40" s="2"/>
      <c r="AR40" s="2"/>
      <c r="AS40" s="2"/>
      <c r="AT40" s="2"/>
      <c r="AU40" s="2"/>
      <c r="AV40" s="2"/>
      <c r="AW40" s="2"/>
      <c r="AX40" s="2"/>
      <c r="AY40" s="2"/>
      <c r="AZ40" s="2"/>
      <c r="BA40" s="2">
        <v>1</v>
      </c>
      <c r="BB40" s="2"/>
      <c r="BC40" s="2"/>
      <c r="BD40" s="2">
        <v>1</v>
      </c>
      <c r="BE40" s="2"/>
      <c r="BF40" s="2"/>
      <c r="BG40" s="2"/>
      <c r="BH40" s="2"/>
      <c r="BI40" s="2"/>
      <c r="BJ40" s="2"/>
      <c r="BK40" s="2"/>
      <c r="BM40">
        <v>7</v>
      </c>
      <c r="BN40" s="2">
        <f t="shared" si="4"/>
        <v>9</v>
      </c>
      <c r="BT40" s="2"/>
      <c r="BU40" s="2"/>
      <c r="BV40" s="2"/>
      <c r="BW40" s="2"/>
      <c r="BX40" s="2"/>
      <c r="BY40" s="2"/>
      <c r="BZ40" s="2"/>
      <c r="CA40" s="2"/>
      <c r="CB40" s="2"/>
      <c r="CC40" s="2"/>
      <c r="CD40" s="2"/>
      <c r="CE40" s="2"/>
      <c r="CO40" s="2"/>
    </row>
    <row r="41" spans="1:66" ht="15">
      <c r="A41" s="3" t="s">
        <v>22</v>
      </c>
      <c r="B41" s="2">
        <f aca="true" t="shared" si="27" ref="B41:J41">B84+B127+B170+B213+B256+B299</f>
        <v>0</v>
      </c>
      <c r="C41" s="2">
        <f t="shared" si="27"/>
        <v>2</v>
      </c>
      <c r="D41" s="2">
        <f t="shared" si="27"/>
        <v>32</v>
      </c>
      <c r="E41" s="2">
        <f t="shared" si="27"/>
        <v>116</v>
      </c>
      <c r="F41" s="2">
        <f t="shared" si="27"/>
        <v>101</v>
      </c>
      <c r="G41" s="2">
        <f t="shared" si="27"/>
        <v>59</v>
      </c>
      <c r="H41" s="2">
        <f t="shared" si="27"/>
        <v>192</v>
      </c>
      <c r="I41" s="2">
        <f t="shared" si="27"/>
        <v>56</v>
      </c>
      <c r="J41" s="2">
        <f t="shared" si="27"/>
        <v>3</v>
      </c>
      <c r="K41" s="2">
        <f t="shared" si="2"/>
        <v>561</v>
      </c>
      <c r="L41" s="2"/>
      <c r="M41" s="3" t="s">
        <v>22</v>
      </c>
      <c r="N41" s="2"/>
      <c r="O41" s="2"/>
      <c r="P41" s="2"/>
      <c r="Q41" s="2">
        <v>21</v>
      </c>
      <c r="R41" s="2">
        <v>100</v>
      </c>
      <c r="S41" s="2"/>
      <c r="T41" s="2">
        <v>96</v>
      </c>
      <c r="U41" s="2"/>
      <c r="V41" s="12">
        <v>124</v>
      </c>
      <c r="W41" s="12">
        <v>39</v>
      </c>
      <c r="X41" s="12" t="s">
        <v>48</v>
      </c>
      <c r="Y41" s="12" t="s">
        <v>48</v>
      </c>
      <c r="Z41" s="2"/>
      <c r="AA41" s="2">
        <f>50+5+15+2</f>
        <v>72</v>
      </c>
      <c r="AB41" s="2">
        <v>110</v>
      </c>
      <c r="AC41" s="2"/>
      <c r="AD41" s="2"/>
      <c r="AE41" s="2"/>
      <c r="AF41" s="2"/>
      <c r="AG41" s="2">
        <v>5</v>
      </c>
      <c r="AH41" s="2"/>
      <c r="AI41" s="2">
        <f t="shared" si="3"/>
        <v>567</v>
      </c>
      <c r="AM41" s="3" t="s">
        <v>22</v>
      </c>
      <c r="AN41">
        <v>32</v>
      </c>
      <c r="AQ41" s="2"/>
      <c r="AR41" s="2"/>
      <c r="AS41" s="2">
        <v>116</v>
      </c>
      <c r="AT41" s="2">
        <v>21</v>
      </c>
      <c r="AU41" s="2">
        <v>100</v>
      </c>
      <c r="AV41" s="2"/>
      <c r="AW41" s="2">
        <v>96</v>
      </c>
      <c r="AX41" s="2">
        <v>101</v>
      </c>
      <c r="AY41" s="12">
        <v>124</v>
      </c>
      <c r="AZ41" s="12">
        <v>39</v>
      </c>
      <c r="BA41" s="12" t="s">
        <v>48</v>
      </c>
      <c r="BB41" s="12" t="s">
        <v>48</v>
      </c>
      <c r="BC41" s="2">
        <v>59</v>
      </c>
      <c r="BD41" s="2">
        <f>50+5+15+2</f>
        <v>72</v>
      </c>
      <c r="BE41" s="2">
        <v>110</v>
      </c>
      <c r="BF41" s="2"/>
      <c r="BG41" s="2"/>
      <c r="BH41" s="2">
        <v>192</v>
      </c>
      <c r="BI41" s="2"/>
      <c r="BJ41" s="2">
        <v>5</v>
      </c>
      <c r="BK41" s="2"/>
      <c r="BM41">
        <v>56</v>
      </c>
      <c r="BN41" s="2">
        <f t="shared" si="4"/>
        <v>1123</v>
      </c>
    </row>
    <row r="42" spans="1:66" ht="15">
      <c r="A42" s="30" t="s">
        <v>76</v>
      </c>
      <c r="B42" s="2">
        <f aca="true" t="shared" si="28" ref="B42:J42">B85+B128+B171+B214+B257+B300</f>
        <v>350</v>
      </c>
      <c r="C42" s="2">
        <f t="shared" si="28"/>
        <v>50</v>
      </c>
      <c r="D42" s="2">
        <f t="shared" si="28"/>
        <v>0</v>
      </c>
      <c r="E42" s="2">
        <f t="shared" si="28"/>
        <v>0</v>
      </c>
      <c r="F42" s="2">
        <f t="shared" si="28"/>
        <v>0</v>
      </c>
      <c r="G42" s="2">
        <f t="shared" si="28"/>
        <v>5</v>
      </c>
      <c r="H42" s="2">
        <f t="shared" si="28"/>
        <v>0</v>
      </c>
      <c r="I42" s="2">
        <f t="shared" si="28"/>
        <v>0</v>
      </c>
      <c r="J42" s="2">
        <f t="shared" si="28"/>
        <v>0</v>
      </c>
      <c r="K42" s="2">
        <f t="shared" si="2"/>
        <v>405</v>
      </c>
      <c r="L42" s="2"/>
      <c r="M42" s="30" t="s">
        <v>76</v>
      </c>
      <c r="N42" s="2"/>
      <c r="O42" s="2"/>
      <c r="P42" s="2"/>
      <c r="Q42" s="2"/>
      <c r="R42" s="2"/>
      <c r="S42" s="2"/>
      <c r="T42" s="2"/>
      <c r="U42" s="2"/>
      <c r="V42" s="2"/>
      <c r="W42" s="2"/>
      <c r="X42" s="2"/>
      <c r="Y42" s="2"/>
      <c r="Z42" s="2"/>
      <c r="AA42" s="2"/>
      <c r="AB42" s="2"/>
      <c r="AC42" s="2"/>
      <c r="AD42" s="2"/>
      <c r="AE42" s="2"/>
      <c r="AF42" s="2"/>
      <c r="AG42" s="2"/>
      <c r="AH42" s="2"/>
      <c r="AI42" s="2">
        <f t="shared" si="3"/>
        <v>0</v>
      </c>
      <c r="AM42" s="30" t="s">
        <v>76</v>
      </c>
      <c r="AQ42" s="2"/>
      <c r="AR42" s="2"/>
      <c r="AS42" s="2"/>
      <c r="AT42" s="2"/>
      <c r="AU42" s="2"/>
      <c r="AV42" s="2"/>
      <c r="AW42" s="2"/>
      <c r="AX42" s="2"/>
      <c r="AY42" s="2"/>
      <c r="AZ42" s="2"/>
      <c r="BA42" s="2"/>
      <c r="BB42" s="2"/>
      <c r="BC42" s="2">
        <v>5</v>
      </c>
      <c r="BD42" s="2"/>
      <c r="BE42" s="2"/>
      <c r="BF42" s="2"/>
      <c r="BG42" s="2"/>
      <c r="BH42" s="2"/>
      <c r="BI42" s="2"/>
      <c r="BJ42" s="2"/>
      <c r="BK42" s="2"/>
      <c r="BN42" s="2">
        <f t="shared" si="4"/>
        <v>5</v>
      </c>
    </row>
    <row r="43" spans="1:66" ht="15">
      <c r="A43" s="30" t="s">
        <v>88</v>
      </c>
      <c r="B43" s="2">
        <f aca="true" t="shared" si="29" ref="B43:J43">B86+B129+B172+B215+B258+B301</f>
        <v>0</v>
      </c>
      <c r="C43" s="2">
        <f t="shared" si="29"/>
        <v>0</v>
      </c>
      <c r="D43" s="2">
        <f t="shared" si="29"/>
        <v>0</v>
      </c>
      <c r="E43" s="2">
        <f t="shared" si="29"/>
        <v>0</v>
      </c>
      <c r="F43" s="2">
        <f t="shared" si="29"/>
        <v>0</v>
      </c>
      <c r="G43" s="2">
        <f t="shared" si="29"/>
        <v>0</v>
      </c>
      <c r="H43" s="2">
        <f t="shared" si="29"/>
        <v>0</v>
      </c>
      <c r="I43" s="2">
        <f t="shared" si="29"/>
        <v>0</v>
      </c>
      <c r="J43" s="2">
        <f t="shared" si="29"/>
        <v>0</v>
      </c>
      <c r="K43" s="2">
        <f aca="true" t="shared" si="30" ref="K43:K51">SUM(B43:J43)</f>
        <v>0</v>
      </c>
      <c r="L43" s="2"/>
      <c r="M43" s="30" t="s">
        <v>88</v>
      </c>
      <c r="N43" s="2"/>
      <c r="O43" s="2"/>
      <c r="P43" s="2"/>
      <c r="Q43" s="2"/>
      <c r="R43" s="2"/>
      <c r="S43" s="2"/>
      <c r="T43" s="2"/>
      <c r="U43" s="2"/>
      <c r="V43" s="2"/>
      <c r="W43" s="2"/>
      <c r="X43" s="2"/>
      <c r="Y43" s="2"/>
      <c r="Z43" s="2"/>
      <c r="AA43" s="2"/>
      <c r="AB43" s="2"/>
      <c r="AC43" s="2"/>
      <c r="AD43" s="2"/>
      <c r="AE43" s="2"/>
      <c r="AF43" s="2"/>
      <c r="AG43" s="2"/>
      <c r="AH43" s="2"/>
      <c r="AI43" s="2">
        <f t="shared" si="3"/>
        <v>0</v>
      </c>
      <c r="AM43" s="30" t="s">
        <v>88</v>
      </c>
      <c r="AQ43" s="2"/>
      <c r="AR43" s="2"/>
      <c r="AS43" s="2"/>
      <c r="AT43" s="2"/>
      <c r="AU43" s="2"/>
      <c r="AV43" s="2"/>
      <c r="AW43" s="2"/>
      <c r="AX43" s="2"/>
      <c r="AY43" s="2"/>
      <c r="AZ43" s="2"/>
      <c r="BA43" s="2"/>
      <c r="BB43" s="2"/>
      <c r="BC43" s="2"/>
      <c r="BD43" s="2"/>
      <c r="BE43" s="2"/>
      <c r="BF43" s="2"/>
      <c r="BG43" s="2"/>
      <c r="BH43" s="2"/>
      <c r="BI43" s="2"/>
      <c r="BJ43" s="2"/>
      <c r="BK43" s="2"/>
      <c r="BN43" s="2">
        <f t="shared" si="4"/>
        <v>0</v>
      </c>
    </row>
    <row r="44" spans="1:66" ht="15">
      <c r="A44" s="30" t="s">
        <v>89</v>
      </c>
      <c r="B44" s="2">
        <f aca="true" t="shared" si="31" ref="B44:J44">B87+B130+B173+B216+B259+B302</f>
        <v>0</v>
      </c>
      <c r="C44" s="2">
        <f t="shared" si="31"/>
        <v>0</v>
      </c>
      <c r="D44" s="2">
        <f t="shared" si="31"/>
        <v>0</v>
      </c>
      <c r="E44" s="2">
        <f t="shared" si="31"/>
        <v>0</v>
      </c>
      <c r="F44" s="2">
        <f t="shared" si="31"/>
        <v>0</v>
      </c>
      <c r="G44" s="2">
        <f t="shared" si="31"/>
        <v>0</v>
      </c>
      <c r="H44" s="2">
        <f t="shared" si="31"/>
        <v>0</v>
      </c>
      <c r="I44" s="2">
        <f t="shared" si="31"/>
        <v>0</v>
      </c>
      <c r="J44" s="2">
        <f t="shared" si="31"/>
        <v>0</v>
      </c>
      <c r="K44" s="2">
        <f t="shared" si="30"/>
        <v>0</v>
      </c>
      <c r="L44" s="2"/>
      <c r="M44" s="30" t="s">
        <v>89</v>
      </c>
      <c r="N44" s="2"/>
      <c r="O44" s="2"/>
      <c r="P44" s="2"/>
      <c r="Q44" s="2"/>
      <c r="R44" s="2"/>
      <c r="S44" s="2"/>
      <c r="T44" s="2"/>
      <c r="U44" s="2"/>
      <c r="V44" s="2"/>
      <c r="W44" s="2"/>
      <c r="X44" s="2"/>
      <c r="Y44" s="2"/>
      <c r="Z44" s="2"/>
      <c r="AA44" s="2"/>
      <c r="AB44" s="2"/>
      <c r="AC44" s="2"/>
      <c r="AD44" s="2"/>
      <c r="AE44" s="2"/>
      <c r="AF44" s="2"/>
      <c r="AG44" s="2"/>
      <c r="AH44" s="2"/>
      <c r="AI44" s="2">
        <v>1</v>
      </c>
      <c r="AM44" s="30" t="s">
        <v>89</v>
      </c>
      <c r="AQ44" s="2"/>
      <c r="AR44" s="2"/>
      <c r="AS44" s="2"/>
      <c r="AT44" s="2"/>
      <c r="AU44" s="2"/>
      <c r="AV44" s="2"/>
      <c r="AW44" s="2"/>
      <c r="AX44" s="2"/>
      <c r="AY44" s="2"/>
      <c r="AZ44" s="2"/>
      <c r="BA44" s="2"/>
      <c r="BB44" s="2"/>
      <c r="BC44" s="2"/>
      <c r="BD44" s="2"/>
      <c r="BE44" s="2"/>
      <c r="BF44" s="2"/>
      <c r="BG44" s="2"/>
      <c r="BH44" s="2"/>
      <c r="BI44" s="2"/>
      <c r="BJ44" s="2"/>
      <c r="BK44" s="2"/>
      <c r="BN44" s="2">
        <f t="shared" si="4"/>
        <v>0</v>
      </c>
    </row>
    <row r="45" spans="1:66" ht="15">
      <c r="A45" s="3" t="s">
        <v>25</v>
      </c>
      <c r="B45" s="2">
        <f aca="true" t="shared" si="32" ref="B45:J45">B88+B131+B174+B217+B260+B303</f>
        <v>0</v>
      </c>
      <c r="C45" s="2">
        <f t="shared" si="32"/>
        <v>0</v>
      </c>
      <c r="D45" s="2">
        <f t="shared" si="32"/>
        <v>0</v>
      </c>
      <c r="E45" s="2">
        <f t="shared" si="32"/>
        <v>0</v>
      </c>
      <c r="F45" s="2">
        <f t="shared" si="32"/>
        <v>0</v>
      </c>
      <c r="G45" s="2">
        <f t="shared" si="32"/>
        <v>0</v>
      </c>
      <c r="H45" s="2">
        <f t="shared" si="32"/>
        <v>0</v>
      </c>
      <c r="I45" s="2">
        <f t="shared" si="32"/>
        <v>0</v>
      </c>
      <c r="J45" s="2">
        <f t="shared" si="32"/>
        <v>0</v>
      </c>
      <c r="K45" s="2">
        <f t="shared" si="30"/>
        <v>0</v>
      </c>
      <c r="L45" s="2"/>
      <c r="M45" s="3" t="s">
        <v>25</v>
      </c>
      <c r="N45" s="2"/>
      <c r="O45" s="2"/>
      <c r="P45" s="2"/>
      <c r="Q45" s="2"/>
      <c r="R45" s="2"/>
      <c r="S45" s="2"/>
      <c r="T45" s="2"/>
      <c r="U45" s="2"/>
      <c r="V45" s="2"/>
      <c r="W45" s="2"/>
      <c r="X45" s="2"/>
      <c r="Y45" s="2"/>
      <c r="Z45" s="2"/>
      <c r="AA45" s="2">
        <v>1</v>
      </c>
      <c r="AB45" s="2"/>
      <c r="AC45" s="2"/>
      <c r="AD45" s="2"/>
      <c r="AE45" s="2"/>
      <c r="AF45" s="2"/>
      <c r="AG45" s="2"/>
      <c r="AH45" s="2"/>
      <c r="AI45" s="2">
        <f t="shared" si="3"/>
        <v>1</v>
      </c>
      <c r="AM45" s="3" t="s">
        <v>25</v>
      </c>
      <c r="AQ45" s="2"/>
      <c r="AR45" s="2"/>
      <c r="AS45" s="2"/>
      <c r="AT45" s="2"/>
      <c r="AU45" s="2"/>
      <c r="AV45" s="2"/>
      <c r="AW45" s="2"/>
      <c r="AX45" s="2"/>
      <c r="AY45" s="2"/>
      <c r="AZ45" s="2"/>
      <c r="BA45" s="2"/>
      <c r="BB45" s="2"/>
      <c r="BC45" s="2"/>
      <c r="BD45" s="2">
        <v>1</v>
      </c>
      <c r="BE45" s="2"/>
      <c r="BF45" s="2"/>
      <c r="BG45" s="2"/>
      <c r="BH45" s="2"/>
      <c r="BI45" s="2"/>
      <c r="BJ45" s="2"/>
      <c r="BK45" s="2"/>
      <c r="BN45" s="2">
        <f t="shared" si="4"/>
        <v>1</v>
      </c>
    </row>
    <row r="46" spans="1:66" ht="15">
      <c r="A46" s="30" t="s">
        <v>90</v>
      </c>
      <c r="B46" s="2">
        <f aca="true" t="shared" si="33" ref="B46:J46">B89+B132+B175+B218+B261+B304</f>
        <v>0</v>
      </c>
      <c r="C46" s="2">
        <f t="shared" si="33"/>
        <v>0</v>
      </c>
      <c r="D46" s="2">
        <f t="shared" si="33"/>
        <v>0</v>
      </c>
      <c r="E46" s="2">
        <f t="shared" si="33"/>
        <v>0</v>
      </c>
      <c r="F46" s="2">
        <f t="shared" si="33"/>
        <v>0</v>
      </c>
      <c r="G46" s="2">
        <f t="shared" si="33"/>
        <v>0</v>
      </c>
      <c r="H46" s="2">
        <f t="shared" si="33"/>
        <v>0</v>
      </c>
      <c r="I46" s="2">
        <f t="shared" si="33"/>
        <v>0</v>
      </c>
      <c r="J46" s="2">
        <f t="shared" si="33"/>
        <v>0</v>
      </c>
      <c r="K46" s="2">
        <f t="shared" si="30"/>
        <v>0</v>
      </c>
      <c r="L46" s="2"/>
      <c r="M46" s="30" t="s">
        <v>90</v>
      </c>
      <c r="N46" s="2"/>
      <c r="O46" s="2"/>
      <c r="P46" s="2"/>
      <c r="Q46" s="2">
        <v>6</v>
      </c>
      <c r="R46" s="2"/>
      <c r="S46" s="2"/>
      <c r="T46" s="2">
        <v>1</v>
      </c>
      <c r="U46" s="2"/>
      <c r="V46" s="2">
        <v>3</v>
      </c>
      <c r="W46" s="12">
        <v>6</v>
      </c>
      <c r="X46" s="2"/>
      <c r="Y46" s="2"/>
      <c r="Z46" s="2"/>
      <c r="AA46" s="2">
        <v>4</v>
      </c>
      <c r="AB46" s="2"/>
      <c r="AC46" s="2"/>
      <c r="AD46" s="2"/>
      <c r="AE46" s="2"/>
      <c r="AF46" s="2"/>
      <c r="AG46" s="2"/>
      <c r="AH46" s="2"/>
      <c r="AI46" s="2">
        <f t="shared" si="3"/>
        <v>20</v>
      </c>
      <c r="AM46" s="30" t="s">
        <v>90</v>
      </c>
      <c r="AQ46" s="2"/>
      <c r="AR46" s="2"/>
      <c r="AS46" s="2"/>
      <c r="AT46" s="2">
        <v>6</v>
      </c>
      <c r="AU46" s="2"/>
      <c r="AV46" s="2"/>
      <c r="AW46" s="2">
        <v>1</v>
      </c>
      <c r="AX46" s="2"/>
      <c r="AY46" s="2">
        <v>3</v>
      </c>
      <c r="AZ46" s="12">
        <v>6</v>
      </c>
      <c r="BA46" s="2"/>
      <c r="BB46" s="2"/>
      <c r="BC46" s="2"/>
      <c r="BD46" s="2">
        <v>4</v>
      </c>
      <c r="BE46" s="2"/>
      <c r="BF46" s="2"/>
      <c r="BG46" s="2"/>
      <c r="BH46" s="2"/>
      <c r="BI46" s="2"/>
      <c r="BJ46" s="2"/>
      <c r="BK46" s="2"/>
      <c r="BN46" s="2">
        <f t="shared" si="4"/>
        <v>20</v>
      </c>
    </row>
    <row r="47" spans="1:66" ht="15">
      <c r="A47" s="30" t="s">
        <v>83</v>
      </c>
      <c r="B47" s="2">
        <f aca="true" t="shared" si="34" ref="B47:J47">B90+B133+B176+B219+B262+B305</f>
        <v>0</v>
      </c>
      <c r="C47" s="2">
        <f t="shared" si="34"/>
        <v>0</v>
      </c>
      <c r="D47" s="2">
        <f t="shared" si="34"/>
        <v>0</v>
      </c>
      <c r="E47" s="2">
        <f t="shared" si="34"/>
        <v>12</v>
      </c>
      <c r="F47" s="2">
        <f t="shared" si="34"/>
        <v>3</v>
      </c>
      <c r="G47" s="2">
        <f t="shared" si="34"/>
        <v>5</v>
      </c>
      <c r="H47" s="2">
        <f t="shared" si="34"/>
        <v>31</v>
      </c>
      <c r="I47" s="2">
        <f t="shared" si="34"/>
        <v>31</v>
      </c>
      <c r="J47" s="2">
        <f t="shared" si="34"/>
        <v>0</v>
      </c>
      <c r="K47" s="2">
        <f t="shared" si="30"/>
        <v>82</v>
      </c>
      <c r="L47" s="2"/>
      <c r="M47" s="30" t="s">
        <v>83</v>
      </c>
      <c r="N47" s="2"/>
      <c r="O47" s="2"/>
      <c r="P47" s="2"/>
      <c r="Q47" s="2"/>
      <c r="R47" s="2"/>
      <c r="S47" s="2"/>
      <c r="T47" s="2"/>
      <c r="U47" s="2"/>
      <c r="V47" s="2"/>
      <c r="W47" s="12"/>
      <c r="X47" s="12" t="s">
        <v>48</v>
      </c>
      <c r="Y47" s="12" t="s">
        <v>48</v>
      </c>
      <c r="Z47" s="2"/>
      <c r="AA47" s="2"/>
      <c r="AB47" s="2"/>
      <c r="AC47" s="2"/>
      <c r="AD47" s="2"/>
      <c r="AE47" s="2"/>
      <c r="AF47" s="2"/>
      <c r="AG47" s="2"/>
      <c r="AH47" s="2"/>
      <c r="AI47" s="2">
        <f t="shared" si="3"/>
        <v>0</v>
      </c>
      <c r="AM47" s="30" t="s">
        <v>83</v>
      </c>
      <c r="AQ47" s="2"/>
      <c r="AR47" s="2"/>
      <c r="AS47" s="2">
        <v>8</v>
      </c>
      <c r="AT47" s="2"/>
      <c r="AU47" s="2"/>
      <c r="AV47" s="2"/>
      <c r="AW47" s="2"/>
      <c r="AX47" s="2"/>
      <c r="AY47" s="2"/>
      <c r="AZ47" s="12"/>
      <c r="BA47" s="12" t="s">
        <v>48</v>
      </c>
      <c r="BB47" s="12" t="s">
        <v>48</v>
      </c>
      <c r="BC47" s="2">
        <v>5</v>
      </c>
      <c r="BD47" s="2"/>
      <c r="BE47" s="2"/>
      <c r="BF47" s="2"/>
      <c r="BG47" s="2"/>
      <c r="BH47" s="2"/>
      <c r="BI47" s="2"/>
      <c r="BJ47" s="2"/>
      <c r="BK47" s="2"/>
      <c r="BM47">
        <v>16</v>
      </c>
      <c r="BN47" s="2">
        <f t="shared" si="4"/>
        <v>29</v>
      </c>
    </row>
    <row r="48" spans="1:66" ht="15">
      <c r="A48" s="3" t="s">
        <v>28</v>
      </c>
      <c r="B48" s="2">
        <f aca="true" t="shared" si="35" ref="B48:J48">B91+B134+B177+B220+B263+B306</f>
        <v>0</v>
      </c>
      <c r="C48" s="2">
        <f t="shared" si="35"/>
        <v>0</v>
      </c>
      <c r="D48" s="2">
        <f t="shared" si="35"/>
        <v>0</v>
      </c>
      <c r="E48" s="2">
        <f t="shared" si="35"/>
        <v>3</v>
      </c>
      <c r="F48" s="2">
        <f t="shared" si="35"/>
        <v>1</v>
      </c>
      <c r="G48" s="2">
        <f t="shared" si="35"/>
        <v>0</v>
      </c>
      <c r="H48" s="2">
        <f t="shared" si="35"/>
        <v>0</v>
      </c>
      <c r="I48" s="2">
        <f t="shared" si="35"/>
        <v>1</v>
      </c>
      <c r="J48" s="2">
        <f t="shared" si="35"/>
        <v>0</v>
      </c>
      <c r="K48" s="2">
        <f t="shared" si="30"/>
        <v>5</v>
      </c>
      <c r="L48" s="2"/>
      <c r="M48" s="3" t="s">
        <v>28</v>
      </c>
      <c r="N48" s="2"/>
      <c r="O48" s="2"/>
      <c r="P48" s="2"/>
      <c r="Q48" s="2"/>
      <c r="R48" s="2">
        <v>6</v>
      </c>
      <c r="S48" s="2"/>
      <c r="T48" s="2">
        <v>1</v>
      </c>
      <c r="U48" s="2"/>
      <c r="V48" s="12"/>
      <c r="W48" s="2"/>
      <c r="Z48" s="2"/>
      <c r="AA48" s="2"/>
      <c r="AB48" s="2"/>
      <c r="AC48" s="2"/>
      <c r="AD48" s="2"/>
      <c r="AE48" s="2"/>
      <c r="AF48" s="2"/>
      <c r="AG48" s="2"/>
      <c r="AH48" s="2"/>
      <c r="AI48" s="2">
        <f t="shared" si="3"/>
        <v>7</v>
      </c>
      <c r="AM48" s="3" t="s">
        <v>28</v>
      </c>
      <c r="AQ48" s="2"/>
      <c r="AR48" s="2"/>
      <c r="AS48" s="2">
        <v>7</v>
      </c>
      <c r="AT48" s="2"/>
      <c r="AU48" s="2">
        <v>6</v>
      </c>
      <c r="AV48" s="2"/>
      <c r="AW48" s="2">
        <v>1</v>
      </c>
      <c r="AX48" s="2">
        <v>4</v>
      </c>
      <c r="AY48" s="12"/>
      <c r="AZ48" s="2"/>
      <c r="BA48" s="2"/>
      <c r="BB48" s="2"/>
      <c r="BC48" s="2"/>
      <c r="BD48" s="2"/>
      <c r="BE48" s="2"/>
      <c r="BF48" s="2"/>
      <c r="BG48" s="2"/>
      <c r="BH48" s="2">
        <v>31</v>
      </c>
      <c r="BI48" s="2"/>
      <c r="BJ48" s="2"/>
      <c r="BK48" s="2"/>
      <c r="BM48">
        <v>16</v>
      </c>
      <c r="BN48" s="2">
        <f t="shared" si="4"/>
        <v>65</v>
      </c>
    </row>
    <row r="49" spans="1:66" ht="15">
      <c r="A49" s="30" t="s">
        <v>91</v>
      </c>
      <c r="B49" s="2">
        <f aca="true" t="shared" si="36" ref="B49:J49">B92+B135+B178+B221+B264+B307</f>
        <v>0</v>
      </c>
      <c r="C49" s="2">
        <f t="shared" si="36"/>
        <v>0</v>
      </c>
      <c r="D49" s="2">
        <f t="shared" si="36"/>
        <v>0</v>
      </c>
      <c r="E49" s="2">
        <f t="shared" si="36"/>
        <v>0</v>
      </c>
      <c r="F49" s="2">
        <f t="shared" si="36"/>
        <v>0</v>
      </c>
      <c r="G49" s="2">
        <f t="shared" si="36"/>
        <v>0</v>
      </c>
      <c r="H49" s="2">
        <f t="shared" si="36"/>
        <v>0</v>
      </c>
      <c r="I49" s="2">
        <f t="shared" si="36"/>
        <v>0</v>
      </c>
      <c r="J49" s="2">
        <f t="shared" si="36"/>
        <v>0</v>
      </c>
      <c r="K49" s="2">
        <f t="shared" si="30"/>
        <v>0</v>
      </c>
      <c r="L49" s="2"/>
      <c r="M49" s="30" t="s">
        <v>91</v>
      </c>
      <c r="N49" s="2"/>
      <c r="O49" s="2"/>
      <c r="P49" s="2"/>
      <c r="Q49" s="2"/>
      <c r="R49" s="2"/>
      <c r="S49" s="2"/>
      <c r="T49" s="2"/>
      <c r="U49" s="2"/>
      <c r="V49" s="2"/>
      <c r="W49" s="2"/>
      <c r="X49" s="2"/>
      <c r="Y49" s="2"/>
      <c r="Z49" s="2"/>
      <c r="AA49" s="2"/>
      <c r="AB49" s="2"/>
      <c r="AC49" s="2"/>
      <c r="AD49" s="2"/>
      <c r="AE49" s="2"/>
      <c r="AF49" s="2"/>
      <c r="AG49" s="2"/>
      <c r="AH49" s="2"/>
      <c r="AI49" s="2">
        <f t="shared" si="3"/>
        <v>0</v>
      </c>
      <c r="AM49" s="30" t="s">
        <v>91</v>
      </c>
      <c r="AQ49" s="2"/>
      <c r="AR49" s="2"/>
      <c r="AS49" s="2"/>
      <c r="AT49" s="2"/>
      <c r="AU49" s="2"/>
      <c r="AV49" s="2"/>
      <c r="AW49" s="2"/>
      <c r="AX49" s="2"/>
      <c r="AY49" s="2"/>
      <c r="AZ49" s="2"/>
      <c r="BA49" s="2"/>
      <c r="BB49" s="2"/>
      <c r="BC49" s="2"/>
      <c r="BD49" s="2"/>
      <c r="BE49" s="2"/>
      <c r="BF49" s="2"/>
      <c r="BG49" s="2"/>
      <c r="BH49" s="2"/>
      <c r="BI49" s="2"/>
      <c r="BJ49" s="2"/>
      <c r="BK49" s="2"/>
      <c r="BN49" s="2">
        <f t="shared" si="4"/>
        <v>0</v>
      </c>
    </row>
    <row r="50" spans="1:66" ht="15">
      <c r="A50" s="3" t="s">
        <v>29</v>
      </c>
      <c r="B50" s="2">
        <f aca="true" t="shared" si="37" ref="B50:J50">B93+B136+B179+B222+B265+B308</f>
        <v>0</v>
      </c>
      <c r="C50" s="2">
        <f t="shared" si="37"/>
        <v>0</v>
      </c>
      <c r="D50" s="2">
        <f t="shared" si="37"/>
        <v>0</v>
      </c>
      <c r="E50" s="2">
        <f t="shared" si="37"/>
        <v>0</v>
      </c>
      <c r="F50" s="2">
        <f t="shared" si="37"/>
        <v>300</v>
      </c>
      <c r="G50" s="2">
        <f t="shared" si="37"/>
        <v>1000</v>
      </c>
      <c r="H50" s="2">
        <f t="shared" si="37"/>
        <v>100</v>
      </c>
      <c r="I50" s="2">
        <f t="shared" si="37"/>
        <v>100</v>
      </c>
      <c r="J50" s="2">
        <f t="shared" si="37"/>
        <v>0</v>
      </c>
      <c r="K50" s="2">
        <f t="shared" si="30"/>
        <v>1500</v>
      </c>
      <c r="L50" s="2"/>
      <c r="M50" s="3" t="s">
        <v>29</v>
      </c>
      <c r="N50" s="2"/>
      <c r="O50" s="2"/>
      <c r="P50" s="2"/>
      <c r="Q50" s="2"/>
      <c r="R50" s="2"/>
      <c r="S50" s="2"/>
      <c r="T50" s="2"/>
      <c r="U50" s="2"/>
      <c r="V50" s="2"/>
      <c r="W50" s="2"/>
      <c r="X50" s="2"/>
      <c r="Y50" s="2"/>
      <c r="Z50" s="2"/>
      <c r="AA50" s="2"/>
      <c r="AB50" s="2"/>
      <c r="AC50" s="2"/>
      <c r="AD50" s="2"/>
      <c r="AE50" s="2"/>
      <c r="AF50" s="2"/>
      <c r="AG50" s="2"/>
      <c r="AH50" s="2"/>
      <c r="AI50" s="2">
        <f t="shared" si="3"/>
        <v>0</v>
      </c>
      <c r="AM50" s="3" t="s">
        <v>29</v>
      </c>
      <c r="AQ50" s="2"/>
      <c r="AR50" s="2"/>
      <c r="AS50" s="2"/>
      <c r="AT50" s="2"/>
      <c r="AU50" s="2"/>
      <c r="AV50" s="2"/>
      <c r="AW50" s="2"/>
      <c r="AX50" s="2">
        <v>300</v>
      </c>
      <c r="AY50" s="2"/>
      <c r="AZ50" s="2"/>
      <c r="BA50" s="2"/>
      <c r="BB50" s="2"/>
      <c r="BC50" s="2">
        <v>1000</v>
      </c>
      <c r="BD50" s="2"/>
      <c r="BE50" s="2"/>
      <c r="BF50" s="2"/>
      <c r="BG50" s="2"/>
      <c r="BH50" s="2">
        <v>100</v>
      </c>
      <c r="BI50" s="2"/>
      <c r="BJ50" s="2"/>
      <c r="BK50" s="2"/>
      <c r="BM50">
        <v>100</v>
      </c>
      <c r="BN50" s="2">
        <f t="shared" si="4"/>
        <v>1500</v>
      </c>
    </row>
    <row r="51" spans="1:66" ht="15">
      <c r="A51" s="3" t="s">
        <v>36</v>
      </c>
      <c r="B51" s="2">
        <f aca="true" t="shared" si="38" ref="B51:J51">B94+B137+B180+B223+B266+B309</f>
        <v>0</v>
      </c>
      <c r="C51" s="2">
        <f t="shared" si="38"/>
        <v>0</v>
      </c>
      <c r="D51" s="2">
        <f t="shared" si="38"/>
        <v>0</v>
      </c>
      <c r="E51" s="2">
        <f t="shared" si="38"/>
        <v>0</v>
      </c>
      <c r="F51" s="2">
        <f t="shared" si="38"/>
        <v>0</v>
      </c>
      <c r="G51" s="2">
        <f t="shared" si="38"/>
        <v>0</v>
      </c>
      <c r="H51" s="2">
        <f t="shared" si="38"/>
        <v>0</v>
      </c>
      <c r="I51" s="2">
        <f t="shared" si="38"/>
        <v>0</v>
      </c>
      <c r="J51" s="2">
        <f t="shared" si="38"/>
        <v>0</v>
      </c>
      <c r="K51" s="2">
        <f t="shared" si="30"/>
        <v>0</v>
      </c>
      <c r="L51" s="2"/>
      <c r="M51" s="3" t="s">
        <v>36</v>
      </c>
      <c r="N51" s="2"/>
      <c r="O51" s="2"/>
      <c r="P51" s="2"/>
      <c r="Q51" s="2"/>
      <c r="R51" s="2"/>
      <c r="S51" s="2"/>
      <c r="T51" s="2"/>
      <c r="U51" s="2"/>
      <c r="V51" s="2"/>
      <c r="W51" s="2"/>
      <c r="X51" s="2"/>
      <c r="Y51" s="2"/>
      <c r="Z51" s="2"/>
      <c r="AA51" s="2"/>
      <c r="AB51" s="2"/>
      <c r="AC51" s="2"/>
      <c r="AD51" s="2"/>
      <c r="AE51" s="2"/>
      <c r="AF51" s="2"/>
      <c r="AG51" s="2"/>
      <c r="AH51" s="2"/>
      <c r="AI51" s="2">
        <f t="shared" si="3"/>
        <v>0</v>
      </c>
      <c r="AM51" s="3" t="s">
        <v>36</v>
      </c>
      <c r="AQ51" s="2"/>
      <c r="AR51" s="2"/>
      <c r="AS51" s="2"/>
      <c r="AT51" s="2"/>
      <c r="AU51" s="2"/>
      <c r="AV51" s="2"/>
      <c r="AW51" s="2"/>
      <c r="AX51" s="2"/>
      <c r="AY51" s="2"/>
      <c r="AZ51" s="2"/>
      <c r="BA51" s="2"/>
      <c r="BB51" s="2"/>
      <c r="BC51" s="2"/>
      <c r="BD51" s="2"/>
      <c r="BE51" s="2"/>
      <c r="BF51" s="2"/>
      <c r="BG51" s="2"/>
      <c r="BH51" s="2"/>
      <c r="BI51" s="2"/>
      <c r="BJ51" s="2"/>
      <c r="BK51" s="2"/>
      <c r="BN51" s="2">
        <f t="shared" si="4"/>
        <v>0</v>
      </c>
    </row>
    <row r="52" spans="1:93" s="2" customFormat="1" ht="15">
      <c r="A52" s="10" t="s">
        <v>37</v>
      </c>
      <c r="B52">
        <f aca="true" t="shared" si="39" ref="B52:J52">SUM(B17:B50)</f>
        <v>351</v>
      </c>
      <c r="C52" s="2">
        <f t="shared" si="39"/>
        <v>81</v>
      </c>
      <c r="D52" s="2">
        <f t="shared" si="39"/>
        <v>96</v>
      </c>
      <c r="E52" s="2">
        <f t="shared" si="39"/>
        <v>726</v>
      </c>
      <c r="F52" s="2">
        <f t="shared" si="39"/>
        <v>1208</v>
      </c>
      <c r="G52" s="2">
        <f t="shared" si="39"/>
        <v>1348</v>
      </c>
      <c r="H52" s="2">
        <f t="shared" si="39"/>
        <v>4757</v>
      </c>
      <c r="I52" s="2">
        <f t="shared" si="39"/>
        <v>1208</v>
      </c>
      <c r="J52" s="2">
        <f t="shared" si="39"/>
        <v>70</v>
      </c>
      <c r="K52" s="2">
        <f t="shared" si="2"/>
        <v>9845</v>
      </c>
      <c r="L52"/>
      <c r="M52" s="11" t="s">
        <v>37</v>
      </c>
      <c r="N52">
        <f>SUM(N17:N51)</f>
        <v>7</v>
      </c>
      <c r="O52" s="2">
        <f aca="true" t="shared" si="40" ref="O52:AI52">SUM(O17:O51)</f>
        <v>0</v>
      </c>
      <c r="P52" s="2">
        <f t="shared" si="40"/>
        <v>0</v>
      </c>
      <c r="Q52" s="2">
        <f t="shared" si="40"/>
        <v>129</v>
      </c>
      <c r="R52" s="2">
        <f t="shared" si="40"/>
        <v>478</v>
      </c>
      <c r="S52" s="2">
        <f t="shared" si="40"/>
        <v>0</v>
      </c>
      <c r="T52" s="2">
        <f t="shared" si="40"/>
        <v>1316</v>
      </c>
      <c r="U52" s="2">
        <f t="shared" si="40"/>
        <v>0</v>
      </c>
      <c r="V52" s="2">
        <f t="shared" si="40"/>
        <v>1063</v>
      </c>
      <c r="W52" s="2">
        <f t="shared" si="40"/>
        <v>335</v>
      </c>
      <c r="X52" s="2">
        <f t="shared" si="40"/>
        <v>68</v>
      </c>
      <c r="Y52" s="2">
        <f t="shared" si="40"/>
        <v>6</v>
      </c>
      <c r="Z52" s="2">
        <f t="shared" si="40"/>
        <v>0</v>
      </c>
      <c r="AA52" s="2">
        <f t="shared" si="40"/>
        <v>2819</v>
      </c>
      <c r="AB52" s="2">
        <f t="shared" si="40"/>
        <v>2011</v>
      </c>
      <c r="AC52" s="2">
        <f t="shared" si="40"/>
        <v>0</v>
      </c>
      <c r="AD52" s="2">
        <f t="shared" si="40"/>
        <v>0</v>
      </c>
      <c r="AE52" s="2">
        <f t="shared" si="40"/>
        <v>0</v>
      </c>
      <c r="AF52" s="2">
        <f t="shared" si="40"/>
        <v>0</v>
      </c>
      <c r="AG52" s="2">
        <f t="shared" si="40"/>
        <v>244</v>
      </c>
      <c r="AH52" s="2">
        <f t="shared" si="40"/>
        <v>119</v>
      </c>
      <c r="AI52" s="2">
        <f t="shared" si="40"/>
        <v>8596</v>
      </c>
      <c r="AM52" s="11" t="s">
        <v>37</v>
      </c>
      <c r="AN52" s="2">
        <f>SUM(AN17:AN51)</f>
        <v>89</v>
      </c>
      <c r="AO52" s="2">
        <f>SUM(AO17:AO51)</f>
        <v>0</v>
      </c>
      <c r="AP52" s="2">
        <f>SUM(AP17:AP51)</f>
        <v>0</v>
      </c>
      <c r="AQ52" s="2">
        <f>SUM(AQ17:AQ51)</f>
        <v>7</v>
      </c>
      <c r="AR52" s="2">
        <f aca="true" t="shared" si="41" ref="AR52:BK52">SUM(AR17:AR51)</f>
        <v>0</v>
      </c>
      <c r="AS52" s="2">
        <f t="shared" si="41"/>
        <v>726</v>
      </c>
      <c r="AT52" s="2">
        <f t="shared" si="41"/>
        <v>129</v>
      </c>
      <c r="AU52" s="2">
        <f t="shared" si="41"/>
        <v>478</v>
      </c>
      <c r="AV52" s="2">
        <f t="shared" si="41"/>
        <v>0</v>
      </c>
      <c r="AW52" s="2">
        <f t="shared" si="41"/>
        <v>1316</v>
      </c>
      <c r="AX52" s="2">
        <f t="shared" si="41"/>
        <v>1208</v>
      </c>
      <c r="AY52" s="2">
        <f t="shared" si="41"/>
        <v>1063</v>
      </c>
      <c r="AZ52" s="2">
        <f t="shared" si="41"/>
        <v>335</v>
      </c>
      <c r="BA52" s="2">
        <f t="shared" si="41"/>
        <v>68</v>
      </c>
      <c r="BB52" s="2">
        <f t="shared" si="41"/>
        <v>6</v>
      </c>
      <c r="BC52" s="2">
        <v>1348</v>
      </c>
      <c r="BD52" s="2">
        <f t="shared" si="41"/>
        <v>2819</v>
      </c>
      <c r="BE52" s="2">
        <f t="shared" si="41"/>
        <v>2011</v>
      </c>
      <c r="BF52" s="2">
        <f t="shared" si="41"/>
        <v>0</v>
      </c>
      <c r="BG52" s="2">
        <f t="shared" si="41"/>
        <v>0</v>
      </c>
      <c r="BH52" s="2">
        <v>4757</v>
      </c>
      <c r="BI52" s="2">
        <f t="shared" si="41"/>
        <v>0</v>
      </c>
      <c r="BJ52" s="2">
        <f t="shared" si="41"/>
        <v>244</v>
      </c>
      <c r="BK52" s="2">
        <f t="shared" si="41"/>
        <v>109</v>
      </c>
      <c r="BL52" s="2">
        <f>SUM(BL17:BL51)</f>
        <v>0</v>
      </c>
      <c r="BM52" s="2">
        <v>1206</v>
      </c>
      <c r="BN52" s="2">
        <f>SUM(BN17:BN51)</f>
        <v>17919</v>
      </c>
      <c r="BT52"/>
      <c r="BU52"/>
      <c r="BV52"/>
      <c r="BW52"/>
      <c r="BX52"/>
      <c r="BY52"/>
      <c r="BZ52"/>
      <c r="CA52"/>
      <c r="CB52"/>
      <c r="CC52"/>
      <c r="CD52"/>
      <c r="CE52"/>
      <c r="CN52"/>
      <c r="CO52"/>
    </row>
    <row r="53" spans="17:93" ht="15">
      <c r="Q53" s="2"/>
      <c r="R53" s="2"/>
      <c r="AM53" s="2"/>
      <c r="AQ53" s="2"/>
      <c r="AR53" s="2"/>
      <c r="AS53" s="2"/>
      <c r="AT53" s="2"/>
      <c r="AU53" s="2"/>
      <c r="AV53" s="2"/>
      <c r="AW53" s="2"/>
      <c r="AX53" s="2"/>
      <c r="AY53" s="2"/>
      <c r="AZ53" s="2"/>
      <c r="BA53" s="2"/>
      <c r="BB53" s="2"/>
      <c r="BC53" s="2"/>
      <c r="BD53" s="2"/>
      <c r="BE53" s="2"/>
      <c r="BF53" s="2"/>
      <c r="BG53" s="2"/>
      <c r="BH53" s="2"/>
      <c r="BI53" s="2"/>
      <c r="BJ53" s="2"/>
      <c r="BK53" s="2"/>
      <c r="BN53" s="2"/>
      <c r="CN53" s="2"/>
      <c r="CO53" s="2"/>
    </row>
    <row r="54" spans="72:83" s="2" customFormat="1" ht="15">
      <c r="BT54"/>
      <c r="BU54"/>
      <c r="BV54"/>
      <c r="BW54"/>
      <c r="BX54"/>
      <c r="BY54"/>
      <c r="BZ54"/>
      <c r="CA54"/>
      <c r="CB54"/>
      <c r="CC54"/>
      <c r="CD54"/>
      <c r="CE54"/>
    </row>
    <row r="55" spans="39:73" ht="15">
      <c r="AM55" s="2"/>
      <c r="AQ55" s="2"/>
      <c r="AR55" s="2"/>
      <c r="AS55" s="2"/>
      <c r="AT55" s="2"/>
      <c r="AU55" s="2"/>
      <c r="AV55" s="2"/>
      <c r="AW55" s="2"/>
      <c r="AX55" s="2"/>
      <c r="AY55" s="2"/>
      <c r="AZ55" s="2"/>
      <c r="BA55" s="2"/>
      <c r="BB55" s="2"/>
      <c r="BC55" s="2"/>
      <c r="BD55" s="2"/>
      <c r="BE55" s="2"/>
      <c r="BF55" s="2"/>
      <c r="BG55" s="2"/>
      <c r="BH55" s="2"/>
      <c r="BI55" s="2"/>
      <c r="BJ55" s="2"/>
      <c r="BK55" s="2"/>
      <c r="BN55" s="2"/>
      <c r="BU55" s="31"/>
    </row>
    <row r="56" spans="1:66" ht="15">
      <c r="A56" s="2" t="s">
        <v>34</v>
      </c>
      <c r="M56" t="s">
        <v>34</v>
      </c>
      <c r="AM56" s="2" t="s">
        <v>34</v>
      </c>
      <c r="AQ56" s="2"/>
      <c r="AR56" s="2"/>
      <c r="AS56" s="2"/>
      <c r="AT56" s="2"/>
      <c r="AU56" s="2"/>
      <c r="AV56" s="2"/>
      <c r="AW56" s="2"/>
      <c r="AX56" s="2"/>
      <c r="AY56" s="2"/>
      <c r="AZ56" s="2"/>
      <c r="BA56" s="2"/>
      <c r="BB56" s="2"/>
      <c r="BC56" s="2"/>
      <c r="BD56" s="2"/>
      <c r="BE56" s="2"/>
      <c r="BF56" s="2"/>
      <c r="BG56" s="2"/>
      <c r="BH56" s="2"/>
      <c r="BI56" s="2"/>
      <c r="BJ56" s="2"/>
      <c r="BK56" s="2"/>
      <c r="BN56" s="2"/>
    </row>
    <row r="57" spans="1:66" ht="15.75">
      <c r="A57" s="1" t="s">
        <v>35</v>
      </c>
      <c r="B57" s="2" t="s">
        <v>45</v>
      </c>
      <c r="M57" s="1" t="s">
        <v>47</v>
      </c>
      <c r="R57" s="13" t="s">
        <v>44</v>
      </c>
      <c r="AM57" s="1" t="s">
        <v>74</v>
      </c>
      <c r="AN57" s="2"/>
      <c r="AO57" s="2"/>
      <c r="AP57" s="2"/>
      <c r="AQ57" s="2"/>
      <c r="AR57" s="2"/>
      <c r="AS57" s="2"/>
      <c r="AT57" s="2"/>
      <c r="AU57" s="13" t="s">
        <v>44</v>
      </c>
      <c r="AV57" s="2"/>
      <c r="AW57" s="2"/>
      <c r="AX57" s="2"/>
      <c r="AY57" s="2"/>
      <c r="AZ57" s="2"/>
      <c r="BA57" s="2"/>
      <c r="BB57" s="2"/>
      <c r="BC57" s="2"/>
      <c r="BD57" s="2"/>
      <c r="BE57" s="2"/>
      <c r="BF57" s="2"/>
      <c r="BG57" s="2"/>
      <c r="BH57" s="2"/>
      <c r="BI57" s="2"/>
      <c r="BJ57" s="2"/>
      <c r="BK57" s="2"/>
      <c r="BN57" s="2"/>
    </row>
    <row r="58" spans="2:66" ht="15">
      <c r="B58" s="1" t="s">
        <v>32</v>
      </c>
      <c r="E58" s="1"/>
      <c r="F58" t="s">
        <v>33</v>
      </c>
      <c r="Q58" s="1" t="s">
        <v>33</v>
      </c>
      <c r="AM58" s="2"/>
      <c r="AQ58" s="2"/>
      <c r="AR58" s="2"/>
      <c r="AS58" s="2"/>
      <c r="AT58" s="1" t="s">
        <v>33</v>
      </c>
      <c r="AU58" s="2"/>
      <c r="AV58" s="2"/>
      <c r="AW58" s="2"/>
      <c r="AX58" s="2"/>
      <c r="AY58" s="2"/>
      <c r="AZ58" s="2"/>
      <c r="BA58" s="2"/>
      <c r="BB58" s="2"/>
      <c r="BC58" s="2"/>
      <c r="BD58" s="2"/>
      <c r="BE58" s="2"/>
      <c r="BF58" s="2"/>
      <c r="BG58" s="2"/>
      <c r="BH58" s="2"/>
      <c r="BI58" s="2"/>
      <c r="BJ58" s="2"/>
      <c r="BK58" s="2"/>
      <c r="BN58" s="2"/>
    </row>
    <row r="59" spans="1:66" ht="15">
      <c r="A59" s="6" t="s">
        <v>31</v>
      </c>
      <c r="B59" s="5">
        <v>15</v>
      </c>
      <c r="C59" s="5">
        <v>20</v>
      </c>
      <c r="D59" s="5">
        <v>25</v>
      </c>
      <c r="E59" s="5">
        <v>30</v>
      </c>
      <c r="F59" s="5">
        <v>5</v>
      </c>
      <c r="G59" s="5">
        <v>10</v>
      </c>
      <c r="H59" s="5">
        <v>15</v>
      </c>
      <c r="I59" s="5">
        <v>20</v>
      </c>
      <c r="J59" s="5">
        <v>25</v>
      </c>
      <c r="K59" s="8" t="s">
        <v>37</v>
      </c>
      <c r="M59" s="6" t="s">
        <v>31</v>
      </c>
      <c r="N59" s="4">
        <v>28</v>
      </c>
      <c r="O59" s="4">
        <v>29</v>
      </c>
      <c r="P59" s="4">
        <v>30</v>
      </c>
      <c r="Q59" s="4">
        <v>1</v>
      </c>
      <c r="R59" s="4">
        <v>2</v>
      </c>
      <c r="S59" s="4">
        <v>3</v>
      </c>
      <c r="T59" s="4">
        <v>4</v>
      </c>
      <c r="U59" s="4">
        <v>5</v>
      </c>
      <c r="V59" s="4">
        <v>6</v>
      </c>
      <c r="W59" s="4">
        <v>7</v>
      </c>
      <c r="X59" s="4">
        <v>8</v>
      </c>
      <c r="Y59" s="4">
        <v>9</v>
      </c>
      <c r="Z59" s="4">
        <v>10</v>
      </c>
      <c r="AA59" s="4">
        <v>11</v>
      </c>
      <c r="AB59" s="4">
        <v>12</v>
      </c>
      <c r="AC59" s="4">
        <v>13</v>
      </c>
      <c r="AD59" s="4">
        <v>14</v>
      </c>
      <c r="AE59" s="4">
        <v>15</v>
      </c>
      <c r="AF59" s="4">
        <v>16</v>
      </c>
      <c r="AG59" s="4">
        <v>17</v>
      </c>
      <c r="AH59" s="4">
        <v>18</v>
      </c>
      <c r="AI59" s="17" t="s">
        <v>37</v>
      </c>
      <c r="AM59" s="6" t="s">
        <v>31</v>
      </c>
      <c r="AN59" s="4">
        <v>25</v>
      </c>
      <c r="AO59" s="4">
        <v>26</v>
      </c>
      <c r="AP59" s="4">
        <v>27</v>
      </c>
      <c r="AQ59" s="4">
        <v>28</v>
      </c>
      <c r="AR59" s="4">
        <v>29</v>
      </c>
      <c r="AS59" s="4">
        <v>30</v>
      </c>
      <c r="AT59" s="4">
        <v>1</v>
      </c>
      <c r="AU59" s="4">
        <v>2</v>
      </c>
      <c r="AV59" s="4">
        <v>3</v>
      </c>
      <c r="AW59" s="4">
        <v>4</v>
      </c>
      <c r="AX59" s="4">
        <v>5</v>
      </c>
      <c r="AY59" s="4">
        <v>6</v>
      </c>
      <c r="AZ59" s="4">
        <v>7</v>
      </c>
      <c r="BA59" s="4">
        <v>8</v>
      </c>
      <c r="BB59" s="4">
        <v>9</v>
      </c>
      <c r="BC59" s="5">
        <v>10</v>
      </c>
      <c r="BD59" s="4">
        <v>11</v>
      </c>
      <c r="BE59" s="4">
        <v>12</v>
      </c>
      <c r="BF59" s="4">
        <v>13</v>
      </c>
      <c r="BG59" s="4">
        <v>14</v>
      </c>
      <c r="BH59" s="4">
        <v>15</v>
      </c>
      <c r="BI59" s="4">
        <v>16</v>
      </c>
      <c r="BJ59" s="4">
        <v>17</v>
      </c>
      <c r="BK59" s="4">
        <v>18</v>
      </c>
      <c r="BL59" s="4">
        <v>19</v>
      </c>
      <c r="BM59" s="4">
        <v>20</v>
      </c>
      <c r="BN59" s="17" t="s">
        <v>37</v>
      </c>
    </row>
    <row r="60" spans="1:66" ht="15">
      <c r="A60" s="3" t="s">
        <v>1</v>
      </c>
      <c r="E60" s="2">
        <v>2</v>
      </c>
      <c r="G60" s="2"/>
      <c r="H60">
        <v>27</v>
      </c>
      <c r="I60">
        <v>11</v>
      </c>
      <c r="J60">
        <v>4</v>
      </c>
      <c r="K60" s="2">
        <f aca="true" t="shared" si="42" ref="K60:K94">SUM(B60:J60)</f>
        <v>44</v>
      </c>
      <c r="M60" s="3" t="s">
        <v>1</v>
      </c>
      <c r="Q60">
        <v>2</v>
      </c>
      <c r="V60" s="12"/>
      <c r="W60" s="12"/>
      <c r="X60" s="12"/>
      <c r="AI60" s="2">
        <f aca="true" t="shared" si="43" ref="AI60:AI94">SUM(N60:AH60)</f>
        <v>2</v>
      </c>
      <c r="AM60" s="3" t="s">
        <v>1</v>
      </c>
      <c r="AQ60" s="2"/>
      <c r="AR60" s="2"/>
      <c r="AS60" s="2">
        <v>2</v>
      </c>
      <c r="AT60" s="2">
        <v>2</v>
      </c>
      <c r="AU60" s="2"/>
      <c r="AV60" s="2"/>
      <c r="AW60" s="2"/>
      <c r="AX60" s="2"/>
      <c r="AY60" s="12"/>
      <c r="AZ60" s="12"/>
      <c r="BA60" s="12"/>
      <c r="BB60" s="2"/>
      <c r="BC60" s="2"/>
      <c r="BD60" s="2"/>
      <c r="BE60" s="2"/>
      <c r="BF60" s="2"/>
      <c r="BG60" s="2"/>
      <c r="BH60" s="2">
        <v>27</v>
      </c>
      <c r="BI60" s="2"/>
      <c r="BJ60" s="2"/>
      <c r="BK60" s="2"/>
      <c r="BM60">
        <v>11</v>
      </c>
      <c r="BN60" s="2">
        <f aca="true" t="shared" si="44" ref="BN60:BN94">SUM(AN60:BM60)</f>
        <v>42</v>
      </c>
    </row>
    <row r="61" spans="1:66" ht="15">
      <c r="A61" s="30" t="s">
        <v>85</v>
      </c>
      <c r="E61" s="2"/>
      <c r="G61" s="2"/>
      <c r="K61" s="2">
        <f t="shared" si="42"/>
        <v>0</v>
      </c>
      <c r="M61" s="30" t="s">
        <v>85</v>
      </c>
      <c r="AI61" s="2">
        <f t="shared" si="43"/>
        <v>0</v>
      </c>
      <c r="AM61" s="30" t="s">
        <v>85</v>
      </c>
      <c r="AQ61" s="2"/>
      <c r="AR61" s="2"/>
      <c r="AS61" s="2"/>
      <c r="AT61" s="2"/>
      <c r="AU61" s="2"/>
      <c r="AV61" s="2"/>
      <c r="AW61" s="2"/>
      <c r="AX61" s="2"/>
      <c r="AY61" s="2"/>
      <c r="AZ61" s="2"/>
      <c r="BA61" s="2"/>
      <c r="BB61" s="2"/>
      <c r="BC61" s="2"/>
      <c r="BD61" s="2"/>
      <c r="BE61" s="2"/>
      <c r="BF61" s="2"/>
      <c r="BG61" s="2"/>
      <c r="BH61" s="2"/>
      <c r="BI61" s="2"/>
      <c r="BJ61" s="2"/>
      <c r="BK61" s="2"/>
      <c r="BN61" s="2">
        <f t="shared" si="44"/>
        <v>0</v>
      </c>
    </row>
    <row r="62" spans="1:66" ht="15">
      <c r="A62" s="30" t="s">
        <v>81</v>
      </c>
      <c r="E62" s="2"/>
      <c r="G62" s="2"/>
      <c r="K62" s="2">
        <f t="shared" si="42"/>
        <v>0</v>
      </c>
      <c r="M62" s="30" t="s">
        <v>81</v>
      </c>
      <c r="Y62" s="12" t="s">
        <v>48</v>
      </c>
      <c r="AI62" s="2">
        <f t="shared" si="43"/>
        <v>0</v>
      </c>
      <c r="AM62" s="30" t="s">
        <v>81</v>
      </c>
      <c r="AQ62" s="2"/>
      <c r="AR62" s="2"/>
      <c r="AS62" s="2"/>
      <c r="AT62" s="2"/>
      <c r="AU62" s="2"/>
      <c r="AV62" s="2"/>
      <c r="AW62" s="2"/>
      <c r="AX62" s="2"/>
      <c r="AY62" s="2"/>
      <c r="AZ62" s="2"/>
      <c r="BA62" s="2"/>
      <c r="BB62" s="12" t="s">
        <v>48</v>
      </c>
      <c r="BC62" s="2"/>
      <c r="BD62" s="2"/>
      <c r="BE62" s="2"/>
      <c r="BF62" s="2"/>
      <c r="BG62" s="2"/>
      <c r="BH62" s="2"/>
      <c r="BI62" s="2"/>
      <c r="BJ62" s="2"/>
      <c r="BK62" s="2"/>
      <c r="BN62" s="2">
        <f t="shared" si="44"/>
        <v>0</v>
      </c>
    </row>
    <row r="63" spans="1:66" ht="15">
      <c r="A63" s="30" t="s">
        <v>77</v>
      </c>
      <c r="C63">
        <v>1</v>
      </c>
      <c r="D63">
        <v>25</v>
      </c>
      <c r="E63" s="2">
        <v>5</v>
      </c>
      <c r="G63" s="2"/>
      <c r="I63">
        <v>2</v>
      </c>
      <c r="K63" s="2">
        <f t="shared" si="42"/>
        <v>33</v>
      </c>
      <c r="M63" s="30" t="s">
        <v>77</v>
      </c>
      <c r="Q63">
        <v>4</v>
      </c>
      <c r="V63" s="12">
        <v>1</v>
      </c>
      <c r="W63" s="12"/>
      <c r="Y63" s="12" t="s">
        <v>48</v>
      </c>
      <c r="AI63" s="2">
        <f t="shared" si="43"/>
        <v>5</v>
      </c>
      <c r="AM63" s="30" t="s">
        <v>77</v>
      </c>
      <c r="AN63">
        <v>25</v>
      </c>
      <c r="AQ63" s="2"/>
      <c r="AR63" s="2"/>
      <c r="AS63" s="2">
        <v>5</v>
      </c>
      <c r="AT63" s="2">
        <v>4</v>
      </c>
      <c r="AU63" s="2"/>
      <c r="AV63" s="2"/>
      <c r="AW63" s="2"/>
      <c r="AX63" s="2"/>
      <c r="AY63" s="12">
        <v>1</v>
      </c>
      <c r="AZ63" s="12"/>
      <c r="BA63" s="2"/>
      <c r="BB63" s="12" t="s">
        <v>48</v>
      </c>
      <c r="BC63" s="2"/>
      <c r="BD63" s="2"/>
      <c r="BE63" s="2"/>
      <c r="BF63" s="2"/>
      <c r="BG63" s="2"/>
      <c r="BH63" s="2"/>
      <c r="BI63" s="2"/>
      <c r="BJ63" s="2"/>
      <c r="BK63" s="2"/>
      <c r="BM63">
        <v>2</v>
      </c>
      <c r="BN63" s="2">
        <f t="shared" si="44"/>
        <v>37</v>
      </c>
    </row>
    <row r="64" spans="1:66" ht="15">
      <c r="A64" s="3" t="s">
        <v>4</v>
      </c>
      <c r="C64">
        <v>3</v>
      </c>
      <c r="D64">
        <v>1</v>
      </c>
      <c r="E64" s="2">
        <v>39</v>
      </c>
      <c r="F64" s="9">
        <v>65</v>
      </c>
      <c r="G64" s="9">
        <v>1</v>
      </c>
      <c r="H64" s="9">
        <v>1</v>
      </c>
      <c r="I64" s="9">
        <v>12</v>
      </c>
      <c r="K64" s="2">
        <f t="shared" si="42"/>
        <v>122</v>
      </c>
      <c r="M64" s="3" t="s">
        <v>4</v>
      </c>
      <c r="N64">
        <v>7</v>
      </c>
      <c r="Q64">
        <v>64</v>
      </c>
      <c r="R64">
        <v>66</v>
      </c>
      <c r="T64">
        <v>67</v>
      </c>
      <c r="V64" s="12">
        <v>75</v>
      </c>
      <c r="W64" s="12">
        <v>21</v>
      </c>
      <c r="X64" s="12">
        <v>7</v>
      </c>
      <c r="Y64" s="12" t="s">
        <v>48</v>
      </c>
      <c r="AA64" s="12">
        <v>5</v>
      </c>
      <c r="AB64">
        <v>1</v>
      </c>
      <c r="AI64" s="2">
        <f t="shared" si="43"/>
        <v>313</v>
      </c>
      <c r="AM64" s="3" t="s">
        <v>4</v>
      </c>
      <c r="AN64">
        <v>1</v>
      </c>
      <c r="AQ64" s="2">
        <v>7</v>
      </c>
      <c r="AR64" s="2"/>
      <c r="AS64" s="2">
        <v>39</v>
      </c>
      <c r="AT64" s="2">
        <v>64</v>
      </c>
      <c r="AU64" s="2">
        <v>66</v>
      </c>
      <c r="AV64" s="2"/>
      <c r="AW64" s="2">
        <v>67</v>
      </c>
      <c r="AX64" s="2">
        <v>65</v>
      </c>
      <c r="AY64" s="12">
        <v>75</v>
      </c>
      <c r="AZ64" s="12">
        <v>21</v>
      </c>
      <c r="BA64" s="12">
        <v>7</v>
      </c>
      <c r="BB64" s="12" t="s">
        <v>48</v>
      </c>
      <c r="BC64" s="9">
        <v>1</v>
      </c>
      <c r="BD64" s="12">
        <v>5</v>
      </c>
      <c r="BE64" s="2">
        <v>1</v>
      </c>
      <c r="BF64" s="2"/>
      <c r="BG64" s="2"/>
      <c r="BH64" s="2">
        <v>1</v>
      </c>
      <c r="BI64" s="2"/>
      <c r="BJ64" s="2"/>
      <c r="BK64" s="2"/>
      <c r="BM64">
        <v>12</v>
      </c>
      <c r="BN64" s="2">
        <f t="shared" si="44"/>
        <v>432</v>
      </c>
    </row>
    <row r="65" spans="1:66" ht="15">
      <c r="A65" s="30" t="s">
        <v>79</v>
      </c>
      <c r="E65" s="2"/>
      <c r="G65" s="2"/>
      <c r="I65" s="9">
        <v>1</v>
      </c>
      <c r="K65" s="2">
        <f t="shared" si="42"/>
        <v>1</v>
      </c>
      <c r="M65" s="30" t="s">
        <v>79</v>
      </c>
      <c r="AI65" s="2">
        <f t="shared" si="43"/>
        <v>0</v>
      </c>
      <c r="AM65" s="30" t="s">
        <v>79</v>
      </c>
      <c r="AQ65" s="2"/>
      <c r="AR65" s="2"/>
      <c r="AS65" s="2"/>
      <c r="AT65" s="2"/>
      <c r="AU65" s="2"/>
      <c r="AV65" s="2"/>
      <c r="AW65" s="2"/>
      <c r="AX65" s="2"/>
      <c r="AY65" s="2"/>
      <c r="AZ65" s="2"/>
      <c r="BA65" s="2"/>
      <c r="BB65" s="2"/>
      <c r="BC65" s="2"/>
      <c r="BD65" s="2"/>
      <c r="BE65" s="2"/>
      <c r="BF65" s="2"/>
      <c r="BG65" s="2"/>
      <c r="BH65" s="2"/>
      <c r="BI65" s="2"/>
      <c r="BJ65" s="2"/>
      <c r="BK65" s="2"/>
      <c r="BM65">
        <v>1</v>
      </c>
      <c r="BN65" s="2">
        <f t="shared" si="44"/>
        <v>1</v>
      </c>
    </row>
    <row r="66" spans="1:83" ht="15">
      <c r="A66" s="3" t="s">
        <v>6</v>
      </c>
      <c r="E66" s="2">
        <v>3</v>
      </c>
      <c r="G66" s="2"/>
      <c r="H66">
        <v>1</v>
      </c>
      <c r="I66" s="9">
        <v>1</v>
      </c>
      <c r="K66" s="2">
        <f t="shared" si="42"/>
        <v>5</v>
      </c>
      <c r="M66" s="3" t="s">
        <v>6</v>
      </c>
      <c r="Q66">
        <v>3</v>
      </c>
      <c r="T66">
        <v>2</v>
      </c>
      <c r="V66">
        <v>1</v>
      </c>
      <c r="X66">
        <v>1</v>
      </c>
      <c r="AI66" s="2">
        <f t="shared" si="43"/>
        <v>7</v>
      </c>
      <c r="AM66" s="3" t="s">
        <v>6</v>
      </c>
      <c r="AQ66" s="2"/>
      <c r="AR66" s="2"/>
      <c r="AS66" s="2">
        <v>3</v>
      </c>
      <c r="AT66" s="2">
        <v>3</v>
      </c>
      <c r="AU66" s="2"/>
      <c r="AV66" s="2"/>
      <c r="AW66" s="2">
        <v>2</v>
      </c>
      <c r="AX66" s="2"/>
      <c r="AY66" s="2">
        <v>1</v>
      </c>
      <c r="AZ66" s="2"/>
      <c r="BA66" s="2">
        <v>1</v>
      </c>
      <c r="BB66" s="2"/>
      <c r="BC66" s="2"/>
      <c r="BD66" s="2"/>
      <c r="BE66" s="2"/>
      <c r="BF66" s="2"/>
      <c r="BG66" s="2"/>
      <c r="BH66" s="2">
        <v>1</v>
      </c>
      <c r="BI66" s="2"/>
      <c r="BJ66" s="2"/>
      <c r="BK66" s="2"/>
      <c r="BM66">
        <v>1</v>
      </c>
      <c r="BN66" s="2">
        <f t="shared" si="44"/>
        <v>12</v>
      </c>
      <c r="BT66" s="2"/>
      <c r="BU66" s="2"/>
      <c r="BV66" s="2"/>
      <c r="BW66" s="2"/>
      <c r="BX66" s="2"/>
      <c r="BY66" s="2"/>
      <c r="BZ66" s="2"/>
      <c r="CA66" s="2"/>
      <c r="CB66" s="2"/>
      <c r="CC66" s="2"/>
      <c r="CD66" s="2"/>
      <c r="CE66" s="2"/>
    </row>
    <row r="67" spans="1:66" ht="15">
      <c r="A67" s="3" t="s">
        <v>7</v>
      </c>
      <c r="E67" s="2"/>
      <c r="G67" s="2">
        <v>1</v>
      </c>
      <c r="K67" s="2">
        <f t="shared" si="42"/>
        <v>1</v>
      </c>
      <c r="M67" s="3" t="s">
        <v>7</v>
      </c>
      <c r="V67">
        <v>1</v>
      </c>
      <c r="W67" s="12" t="s">
        <v>48</v>
      </c>
      <c r="X67">
        <v>1</v>
      </c>
      <c r="AI67" s="2">
        <f t="shared" si="43"/>
        <v>2</v>
      </c>
      <c r="AM67" s="3" t="s">
        <v>7</v>
      </c>
      <c r="AQ67" s="2"/>
      <c r="AR67" s="2"/>
      <c r="AS67" s="2"/>
      <c r="AT67" s="2"/>
      <c r="AU67" s="2"/>
      <c r="AV67" s="2"/>
      <c r="AW67" s="2"/>
      <c r="AX67" s="2"/>
      <c r="AY67" s="2">
        <v>1</v>
      </c>
      <c r="AZ67" s="12" t="s">
        <v>48</v>
      </c>
      <c r="BA67" s="2">
        <v>1</v>
      </c>
      <c r="BB67" s="2"/>
      <c r="BC67" s="2">
        <v>1</v>
      </c>
      <c r="BD67" s="2"/>
      <c r="BE67" s="2"/>
      <c r="BF67" s="2"/>
      <c r="BG67" s="2"/>
      <c r="BH67" s="2"/>
      <c r="BI67" s="2"/>
      <c r="BJ67" s="2"/>
      <c r="BK67" s="2"/>
      <c r="BN67" s="2">
        <f t="shared" si="44"/>
        <v>3</v>
      </c>
    </row>
    <row r="68" spans="1:66" ht="15">
      <c r="A68" s="30" t="s">
        <v>84</v>
      </c>
      <c r="C68">
        <v>5</v>
      </c>
      <c r="E68" s="2">
        <v>3</v>
      </c>
      <c r="G68" s="2"/>
      <c r="K68" s="2">
        <f t="shared" si="42"/>
        <v>8</v>
      </c>
      <c r="M68" s="30" t="s">
        <v>84</v>
      </c>
      <c r="R68">
        <v>1</v>
      </c>
      <c r="AI68" s="2">
        <f t="shared" si="43"/>
        <v>1</v>
      </c>
      <c r="AM68" s="30" t="s">
        <v>84</v>
      </c>
      <c r="AQ68" s="2"/>
      <c r="AR68" s="2"/>
      <c r="AS68" s="2">
        <v>3</v>
      </c>
      <c r="AT68" s="2"/>
      <c r="AU68" s="2">
        <v>1</v>
      </c>
      <c r="AV68" s="2"/>
      <c r="AW68" s="2"/>
      <c r="AX68" s="2"/>
      <c r="AY68" s="2"/>
      <c r="AZ68" s="2"/>
      <c r="BA68" s="2"/>
      <c r="BB68" s="2"/>
      <c r="BC68" s="2"/>
      <c r="BD68" s="2"/>
      <c r="BE68" s="2"/>
      <c r="BF68" s="2"/>
      <c r="BG68" s="2"/>
      <c r="BH68" s="2"/>
      <c r="BI68" s="2"/>
      <c r="BJ68" s="2"/>
      <c r="BK68" s="2"/>
      <c r="BN68" s="2">
        <f t="shared" si="44"/>
        <v>4</v>
      </c>
    </row>
    <row r="69" spans="1:66" ht="15">
      <c r="A69" s="3" t="s">
        <v>9</v>
      </c>
      <c r="E69" s="2"/>
      <c r="G69" s="2"/>
      <c r="K69" s="2">
        <f t="shared" si="42"/>
        <v>0</v>
      </c>
      <c r="M69" s="3" t="s">
        <v>9</v>
      </c>
      <c r="AI69" s="2">
        <f t="shared" si="43"/>
        <v>0</v>
      </c>
      <c r="AM69" s="3" t="s">
        <v>9</v>
      </c>
      <c r="AQ69" s="2"/>
      <c r="AR69" s="2"/>
      <c r="AS69" s="2"/>
      <c r="AT69" s="2"/>
      <c r="AU69" s="2"/>
      <c r="AV69" s="2"/>
      <c r="AW69" s="2"/>
      <c r="AX69" s="2"/>
      <c r="AY69" s="2"/>
      <c r="AZ69" s="2"/>
      <c r="BA69" s="2"/>
      <c r="BB69" s="2"/>
      <c r="BC69" s="2"/>
      <c r="BD69" s="2"/>
      <c r="BE69" s="2"/>
      <c r="BF69" s="2"/>
      <c r="BG69" s="2"/>
      <c r="BH69" s="2"/>
      <c r="BI69" s="2"/>
      <c r="BJ69" s="2"/>
      <c r="BK69" s="2"/>
      <c r="BN69" s="2">
        <f t="shared" si="44"/>
        <v>0</v>
      </c>
    </row>
    <row r="70" spans="1:66" ht="15">
      <c r="A70" s="3" t="s">
        <v>10</v>
      </c>
      <c r="E70" s="2"/>
      <c r="G70" s="2"/>
      <c r="K70" s="2">
        <f t="shared" si="42"/>
        <v>0</v>
      </c>
      <c r="M70" s="3" t="s">
        <v>10</v>
      </c>
      <c r="W70" s="12"/>
      <c r="AI70" s="2">
        <f t="shared" si="43"/>
        <v>0</v>
      </c>
      <c r="AM70" s="3" t="s">
        <v>10</v>
      </c>
      <c r="AQ70" s="2"/>
      <c r="AR70" s="2"/>
      <c r="AS70" s="2"/>
      <c r="AT70" s="2"/>
      <c r="AU70" s="2"/>
      <c r="AV70" s="2"/>
      <c r="AW70" s="2"/>
      <c r="AX70" s="2"/>
      <c r="AY70" s="2"/>
      <c r="AZ70" s="12"/>
      <c r="BA70" s="2"/>
      <c r="BB70" s="2"/>
      <c r="BC70" s="2"/>
      <c r="BD70" s="2"/>
      <c r="BE70" s="2"/>
      <c r="BF70" s="2"/>
      <c r="BG70" s="2"/>
      <c r="BH70" s="2"/>
      <c r="BI70" s="2"/>
      <c r="BJ70" s="2"/>
      <c r="BK70" s="2"/>
      <c r="BN70" s="2">
        <f t="shared" si="44"/>
        <v>0</v>
      </c>
    </row>
    <row r="71" spans="1:66" ht="15">
      <c r="A71" s="30" t="s">
        <v>86</v>
      </c>
      <c r="E71" s="2"/>
      <c r="G71" s="2"/>
      <c r="K71" s="2">
        <f t="shared" si="42"/>
        <v>0</v>
      </c>
      <c r="M71" s="30" t="s">
        <v>86</v>
      </c>
      <c r="W71" s="12"/>
      <c r="AI71" s="2">
        <f t="shared" si="43"/>
        <v>0</v>
      </c>
      <c r="AM71" s="30" t="s">
        <v>86</v>
      </c>
      <c r="AQ71" s="2"/>
      <c r="AR71" s="2"/>
      <c r="AS71" s="2"/>
      <c r="AT71" s="2"/>
      <c r="AU71" s="2"/>
      <c r="AV71" s="2"/>
      <c r="AW71" s="2"/>
      <c r="AX71" s="2"/>
      <c r="AY71" s="2"/>
      <c r="AZ71" s="12"/>
      <c r="BA71" s="2"/>
      <c r="BB71" s="2"/>
      <c r="BC71" s="2"/>
      <c r="BD71" s="2"/>
      <c r="BE71" s="2"/>
      <c r="BF71" s="2"/>
      <c r="BG71" s="2"/>
      <c r="BH71" s="2"/>
      <c r="BI71" s="2"/>
      <c r="BJ71" s="2"/>
      <c r="BK71" s="2"/>
      <c r="BN71" s="2">
        <f t="shared" si="44"/>
        <v>0</v>
      </c>
    </row>
    <row r="72" spans="1:66" ht="15">
      <c r="A72" s="30" t="s">
        <v>87</v>
      </c>
      <c r="E72" s="2"/>
      <c r="G72" s="2"/>
      <c r="K72" s="2">
        <f t="shared" si="42"/>
        <v>0</v>
      </c>
      <c r="M72" s="30" t="s">
        <v>87</v>
      </c>
      <c r="V72" s="12"/>
      <c r="W72" s="12"/>
      <c r="AI72" s="2">
        <f t="shared" si="43"/>
        <v>0</v>
      </c>
      <c r="AM72" s="30" t="s">
        <v>87</v>
      </c>
      <c r="AQ72" s="2"/>
      <c r="AR72" s="2"/>
      <c r="AS72" s="2"/>
      <c r="AT72" s="2"/>
      <c r="AU72" s="2"/>
      <c r="AV72" s="2"/>
      <c r="AW72" s="2"/>
      <c r="AX72" s="2"/>
      <c r="AY72" s="12"/>
      <c r="AZ72" s="12"/>
      <c r="BA72" s="2"/>
      <c r="BB72" s="2"/>
      <c r="BC72" s="2"/>
      <c r="BD72" s="2"/>
      <c r="BE72" s="2"/>
      <c r="BF72" s="2"/>
      <c r="BG72" s="2"/>
      <c r="BH72" s="2"/>
      <c r="BI72" s="2"/>
      <c r="BJ72" s="2"/>
      <c r="BK72" s="2"/>
      <c r="BN72" s="2">
        <f t="shared" si="44"/>
        <v>0</v>
      </c>
    </row>
    <row r="73" spans="1:66" ht="15">
      <c r="A73" s="30" t="s">
        <v>78</v>
      </c>
      <c r="E73" s="2"/>
      <c r="G73" s="2"/>
      <c r="I73">
        <v>9</v>
      </c>
      <c r="K73" s="2">
        <f t="shared" si="42"/>
        <v>9</v>
      </c>
      <c r="M73" s="30" t="s">
        <v>78</v>
      </c>
      <c r="W73">
        <v>1</v>
      </c>
      <c r="X73">
        <v>1</v>
      </c>
      <c r="AA73">
        <v>2</v>
      </c>
      <c r="AI73" s="2">
        <f t="shared" si="43"/>
        <v>4</v>
      </c>
      <c r="AM73" s="30" t="s">
        <v>78</v>
      </c>
      <c r="AQ73" s="2"/>
      <c r="AR73" s="2"/>
      <c r="AS73" s="2"/>
      <c r="AT73" s="2"/>
      <c r="AU73" s="2"/>
      <c r="AV73" s="2"/>
      <c r="AW73" s="2"/>
      <c r="AX73" s="2"/>
      <c r="AY73" s="2"/>
      <c r="AZ73" s="2">
        <v>1</v>
      </c>
      <c r="BA73" s="2">
        <v>1</v>
      </c>
      <c r="BB73" s="2"/>
      <c r="BC73" s="2"/>
      <c r="BD73" s="2">
        <v>2</v>
      </c>
      <c r="BE73" s="2"/>
      <c r="BF73" s="2"/>
      <c r="BG73" s="2"/>
      <c r="BH73" s="2"/>
      <c r="BI73" s="2"/>
      <c r="BJ73" s="2"/>
      <c r="BK73" s="2"/>
      <c r="BM73">
        <v>9</v>
      </c>
      <c r="BN73" s="2">
        <f t="shared" si="44"/>
        <v>13</v>
      </c>
    </row>
    <row r="74" spans="1:66" ht="15">
      <c r="A74" s="3" t="s">
        <v>14</v>
      </c>
      <c r="E74" s="2"/>
      <c r="G74" s="2"/>
      <c r="K74" s="2">
        <f t="shared" si="42"/>
        <v>0</v>
      </c>
      <c r="M74" s="3" t="s">
        <v>14</v>
      </c>
      <c r="AI74" s="2">
        <f t="shared" si="43"/>
        <v>0</v>
      </c>
      <c r="AM74" s="3" t="s">
        <v>14</v>
      </c>
      <c r="AQ74" s="2"/>
      <c r="AR74" s="2"/>
      <c r="AS74" s="2"/>
      <c r="AT74" s="2"/>
      <c r="AU74" s="2"/>
      <c r="AV74" s="2"/>
      <c r="AW74" s="2"/>
      <c r="AX74" s="2"/>
      <c r="AY74" s="2"/>
      <c r="AZ74" s="2"/>
      <c r="BA74" s="2"/>
      <c r="BB74" s="2"/>
      <c r="BC74" s="2"/>
      <c r="BD74" s="2"/>
      <c r="BE74" s="2"/>
      <c r="BF74" s="2"/>
      <c r="BG74" s="2"/>
      <c r="BH74" s="2"/>
      <c r="BI74" s="2"/>
      <c r="BJ74" s="2"/>
      <c r="BK74" s="2"/>
      <c r="BN74" s="2">
        <f t="shared" si="44"/>
        <v>0</v>
      </c>
    </row>
    <row r="75" spans="1:66" ht="15">
      <c r="A75" s="3" t="s">
        <v>15</v>
      </c>
      <c r="E75" s="2"/>
      <c r="G75" s="2"/>
      <c r="K75" s="2">
        <f t="shared" si="42"/>
        <v>0</v>
      </c>
      <c r="M75" s="3" t="s">
        <v>15</v>
      </c>
      <c r="AI75" s="2">
        <f t="shared" si="43"/>
        <v>0</v>
      </c>
      <c r="AM75" s="3" t="s">
        <v>15</v>
      </c>
      <c r="AQ75" s="2"/>
      <c r="AR75" s="2"/>
      <c r="AS75" s="2"/>
      <c r="AT75" s="2"/>
      <c r="AU75" s="2"/>
      <c r="AV75" s="2"/>
      <c r="AW75" s="2"/>
      <c r="AX75" s="2"/>
      <c r="AY75" s="2"/>
      <c r="AZ75" s="2"/>
      <c r="BA75" s="2"/>
      <c r="BB75" s="2"/>
      <c r="BC75" s="2"/>
      <c r="BD75" s="2"/>
      <c r="BE75" s="2"/>
      <c r="BF75" s="2"/>
      <c r="BG75" s="2"/>
      <c r="BH75" s="2"/>
      <c r="BI75" s="2"/>
      <c r="BJ75" s="2"/>
      <c r="BK75" s="2"/>
      <c r="BN75" s="2">
        <f t="shared" si="44"/>
        <v>0</v>
      </c>
    </row>
    <row r="76" spans="1:66" ht="15">
      <c r="A76" s="30" t="s">
        <v>80</v>
      </c>
      <c r="E76" s="2"/>
      <c r="F76">
        <v>3</v>
      </c>
      <c r="G76" s="2"/>
      <c r="K76" s="2">
        <f t="shared" si="42"/>
        <v>3</v>
      </c>
      <c r="M76" s="30" t="s">
        <v>80</v>
      </c>
      <c r="R76">
        <v>2</v>
      </c>
      <c r="T76">
        <v>3</v>
      </c>
      <c r="V76">
        <v>4</v>
      </c>
      <c r="W76" s="12">
        <v>1</v>
      </c>
      <c r="AI76" s="2">
        <f t="shared" si="43"/>
        <v>10</v>
      </c>
      <c r="AM76" s="30" t="s">
        <v>80</v>
      </c>
      <c r="AQ76" s="2"/>
      <c r="AR76" s="2"/>
      <c r="AS76" s="2"/>
      <c r="AT76" s="2"/>
      <c r="AU76" s="2">
        <v>2</v>
      </c>
      <c r="AV76" s="2"/>
      <c r="AW76" s="2">
        <v>3</v>
      </c>
      <c r="AX76" s="2">
        <v>3</v>
      </c>
      <c r="AY76" s="2">
        <v>4</v>
      </c>
      <c r="AZ76" s="12">
        <v>1</v>
      </c>
      <c r="BA76" s="2"/>
      <c r="BB76" s="2"/>
      <c r="BC76" s="2"/>
      <c r="BD76" s="2"/>
      <c r="BE76" s="2"/>
      <c r="BF76" s="2"/>
      <c r="BG76" s="2"/>
      <c r="BH76" s="2"/>
      <c r="BI76" s="2"/>
      <c r="BJ76" s="2"/>
      <c r="BK76" s="2"/>
      <c r="BN76" s="2">
        <f t="shared" si="44"/>
        <v>13</v>
      </c>
    </row>
    <row r="77" spans="1:66" ht="15">
      <c r="A77" s="3" t="s">
        <v>17</v>
      </c>
      <c r="E77" s="2"/>
      <c r="G77" s="2"/>
      <c r="K77" s="2">
        <f t="shared" si="42"/>
        <v>0</v>
      </c>
      <c r="M77" s="3" t="s">
        <v>17</v>
      </c>
      <c r="Q77">
        <v>1</v>
      </c>
      <c r="R77">
        <v>2</v>
      </c>
      <c r="V77" s="12"/>
      <c r="W77" s="12" t="s">
        <v>48</v>
      </c>
      <c r="AI77" s="2">
        <f t="shared" si="43"/>
        <v>3</v>
      </c>
      <c r="AM77" s="3" t="s">
        <v>17</v>
      </c>
      <c r="AQ77" s="2"/>
      <c r="AR77" s="2"/>
      <c r="AS77" s="2"/>
      <c r="AT77" s="2">
        <v>1</v>
      </c>
      <c r="AU77" s="2">
        <v>2</v>
      </c>
      <c r="AV77" s="2"/>
      <c r="AW77" s="2"/>
      <c r="AX77" s="2"/>
      <c r="AY77" s="12"/>
      <c r="AZ77" s="12" t="s">
        <v>48</v>
      </c>
      <c r="BA77" s="2"/>
      <c r="BB77" s="2"/>
      <c r="BC77" s="2"/>
      <c r="BD77" s="2"/>
      <c r="BE77" s="2"/>
      <c r="BF77" s="2"/>
      <c r="BG77" s="2"/>
      <c r="BH77" s="2"/>
      <c r="BI77" s="2"/>
      <c r="BJ77" s="2"/>
      <c r="BK77" s="2"/>
      <c r="BN77" s="2">
        <f t="shared" si="44"/>
        <v>3</v>
      </c>
    </row>
    <row r="78" spans="1:66" ht="15">
      <c r="A78" s="3" t="s">
        <v>18</v>
      </c>
      <c r="D78">
        <v>7</v>
      </c>
      <c r="E78" s="2">
        <v>100</v>
      </c>
      <c r="F78">
        <v>500</v>
      </c>
      <c r="G78" s="2">
        <v>108</v>
      </c>
      <c r="H78">
        <v>2950</v>
      </c>
      <c r="I78">
        <v>270</v>
      </c>
      <c r="K78" s="2">
        <f t="shared" si="42"/>
        <v>3935</v>
      </c>
      <c r="M78" s="3" t="s">
        <v>18</v>
      </c>
      <c r="Q78">
        <v>27</v>
      </c>
      <c r="T78">
        <v>1100</v>
      </c>
      <c r="V78">
        <v>700</v>
      </c>
      <c r="W78" s="12">
        <v>250</v>
      </c>
      <c r="Y78" s="12" t="s">
        <v>48</v>
      </c>
      <c r="AA78" s="12">
        <v>2000</v>
      </c>
      <c r="AB78">
        <v>1900</v>
      </c>
      <c r="AI78" s="2">
        <f t="shared" si="43"/>
        <v>5977</v>
      </c>
      <c r="AM78" s="3" t="s">
        <v>18</v>
      </c>
      <c r="AN78">
        <v>7</v>
      </c>
      <c r="AQ78" s="2"/>
      <c r="AR78" s="2"/>
      <c r="AS78" s="2">
        <v>100</v>
      </c>
      <c r="AT78" s="2">
        <v>27</v>
      </c>
      <c r="AU78" s="2"/>
      <c r="AV78" s="2"/>
      <c r="AW78" s="2">
        <v>1100</v>
      </c>
      <c r="AX78" s="2">
        <v>500</v>
      </c>
      <c r="AY78" s="2">
        <v>700</v>
      </c>
      <c r="AZ78" s="12">
        <v>250</v>
      </c>
      <c r="BA78" s="2"/>
      <c r="BB78" s="12" t="s">
        <v>48</v>
      </c>
      <c r="BC78" s="2">
        <v>108</v>
      </c>
      <c r="BD78" s="12">
        <v>2000</v>
      </c>
      <c r="BE78" s="2">
        <v>1900</v>
      </c>
      <c r="BF78" s="2"/>
      <c r="BG78" s="2"/>
      <c r="BH78" s="2">
        <v>2950</v>
      </c>
      <c r="BI78" s="2"/>
      <c r="BJ78" s="2"/>
      <c r="BK78" s="2"/>
      <c r="BM78">
        <v>270</v>
      </c>
      <c r="BN78" s="2">
        <f t="shared" si="44"/>
        <v>9912</v>
      </c>
    </row>
    <row r="79" spans="1:66" ht="15">
      <c r="A79" s="3" t="s">
        <v>19</v>
      </c>
      <c r="E79" s="2"/>
      <c r="G79" s="2"/>
      <c r="K79" s="2">
        <f t="shared" si="42"/>
        <v>0</v>
      </c>
      <c r="M79" s="3" t="s">
        <v>19</v>
      </c>
      <c r="V79" s="12"/>
      <c r="W79" s="12"/>
      <c r="X79" s="12"/>
      <c r="Y79" s="12" t="s">
        <v>48</v>
      </c>
      <c r="AH79">
        <v>15</v>
      </c>
      <c r="AI79" s="2">
        <f t="shared" si="43"/>
        <v>15</v>
      </c>
      <c r="AM79" s="3" t="s">
        <v>19</v>
      </c>
      <c r="AQ79" s="2"/>
      <c r="AR79" s="2"/>
      <c r="AS79" s="2"/>
      <c r="AT79" s="2"/>
      <c r="AU79" s="2"/>
      <c r="AV79" s="2"/>
      <c r="AW79" s="2"/>
      <c r="AX79" s="2"/>
      <c r="AY79" s="12"/>
      <c r="AZ79" s="12"/>
      <c r="BA79" s="12"/>
      <c r="BB79" s="12" t="s">
        <v>48</v>
      </c>
      <c r="BC79" s="2"/>
      <c r="BD79" s="2"/>
      <c r="BE79" s="2"/>
      <c r="BF79" s="2"/>
      <c r="BG79" s="2"/>
      <c r="BH79" s="2"/>
      <c r="BI79" s="2"/>
      <c r="BJ79" s="2"/>
      <c r="BK79" s="2">
        <v>15</v>
      </c>
      <c r="BN79" s="2">
        <f t="shared" si="44"/>
        <v>15</v>
      </c>
    </row>
    <row r="80" spans="1:66" s="2" customFormat="1" ht="15">
      <c r="A80" s="14" t="s">
        <v>49</v>
      </c>
      <c r="H80" s="2">
        <v>1</v>
      </c>
      <c r="K80" s="2">
        <f t="shared" si="42"/>
        <v>1</v>
      </c>
      <c r="M80" s="16" t="s">
        <v>49</v>
      </c>
      <c r="V80" s="12"/>
      <c r="W80" s="12"/>
      <c r="X80" s="12"/>
      <c r="Y80" s="12"/>
      <c r="AI80" s="2">
        <f t="shared" si="43"/>
        <v>0</v>
      </c>
      <c r="AM80" s="16" t="s">
        <v>49</v>
      </c>
      <c r="AY80" s="12"/>
      <c r="AZ80" s="12"/>
      <c r="BA80" s="12"/>
      <c r="BB80" s="12"/>
      <c r="BH80" s="2">
        <v>1</v>
      </c>
      <c r="BN80" s="2">
        <f t="shared" si="44"/>
        <v>1</v>
      </c>
    </row>
    <row r="81" spans="1:66" ht="15">
      <c r="A81" s="3" t="s">
        <v>30</v>
      </c>
      <c r="E81" s="2"/>
      <c r="G81" s="2"/>
      <c r="K81" s="2">
        <f t="shared" si="42"/>
        <v>0</v>
      </c>
      <c r="M81" s="3" t="s">
        <v>30</v>
      </c>
      <c r="R81">
        <v>300</v>
      </c>
      <c r="X81">
        <v>40</v>
      </c>
      <c r="AI81" s="2">
        <f t="shared" si="43"/>
        <v>340</v>
      </c>
      <c r="AM81" s="3" t="s">
        <v>30</v>
      </c>
      <c r="AQ81" s="2"/>
      <c r="AR81" s="2"/>
      <c r="AS81" s="2"/>
      <c r="AT81" s="2"/>
      <c r="AU81" s="2">
        <v>300</v>
      </c>
      <c r="AV81" s="2"/>
      <c r="AW81" s="2"/>
      <c r="AX81" s="2"/>
      <c r="AY81" s="2"/>
      <c r="AZ81" s="2"/>
      <c r="BA81" s="2">
        <v>40</v>
      </c>
      <c r="BB81" s="2"/>
      <c r="BC81" s="2"/>
      <c r="BD81" s="2"/>
      <c r="BE81" s="2"/>
      <c r="BF81" s="2"/>
      <c r="BG81" s="2"/>
      <c r="BH81" s="2"/>
      <c r="BI81" s="2"/>
      <c r="BJ81" s="2"/>
      <c r="BK81" s="2"/>
      <c r="BN81" s="2">
        <f t="shared" si="44"/>
        <v>340</v>
      </c>
    </row>
    <row r="82" spans="1:66" ht="15">
      <c r="A82" s="30" t="s">
        <v>82</v>
      </c>
      <c r="E82" s="2"/>
      <c r="G82" s="2"/>
      <c r="K82" s="2">
        <f t="shared" si="42"/>
        <v>0</v>
      </c>
      <c r="M82" s="30" t="s">
        <v>82</v>
      </c>
      <c r="Q82">
        <v>1</v>
      </c>
      <c r="R82">
        <v>1</v>
      </c>
      <c r="T82">
        <v>1</v>
      </c>
      <c r="AI82" s="2">
        <f t="shared" si="43"/>
        <v>3</v>
      </c>
      <c r="AM82" s="30" t="s">
        <v>82</v>
      </c>
      <c r="AQ82" s="2"/>
      <c r="AR82" s="2"/>
      <c r="AS82" s="2"/>
      <c r="AT82" s="2">
        <v>1</v>
      </c>
      <c r="AU82" s="2">
        <v>1</v>
      </c>
      <c r="AV82" s="2"/>
      <c r="AW82" s="2">
        <v>1</v>
      </c>
      <c r="AX82" s="2"/>
      <c r="AY82" s="2"/>
      <c r="AZ82" s="2"/>
      <c r="BA82" s="2"/>
      <c r="BB82" s="2"/>
      <c r="BC82" s="2"/>
      <c r="BD82" s="2"/>
      <c r="BE82" s="2"/>
      <c r="BF82" s="2"/>
      <c r="BG82" s="2"/>
      <c r="BH82" s="2"/>
      <c r="BI82" s="2"/>
      <c r="BJ82" s="2"/>
      <c r="BK82" s="2"/>
      <c r="BN82" s="2">
        <f t="shared" si="44"/>
        <v>3</v>
      </c>
    </row>
    <row r="83" spans="1:66" ht="15">
      <c r="A83" s="3" t="s">
        <v>21</v>
      </c>
      <c r="E83" s="2"/>
      <c r="G83" s="2"/>
      <c r="K83" s="2">
        <f t="shared" si="42"/>
        <v>0</v>
      </c>
      <c r="M83" s="3" t="s">
        <v>21</v>
      </c>
      <c r="AI83" s="2">
        <f t="shared" si="43"/>
        <v>0</v>
      </c>
      <c r="AM83" s="3" t="s">
        <v>21</v>
      </c>
      <c r="AQ83" s="2"/>
      <c r="AR83" s="2"/>
      <c r="AS83" s="2"/>
      <c r="AT83" s="2"/>
      <c r="AU83" s="2"/>
      <c r="AV83" s="2"/>
      <c r="AW83" s="2"/>
      <c r="AX83" s="2"/>
      <c r="AY83" s="2"/>
      <c r="AZ83" s="2"/>
      <c r="BA83" s="2"/>
      <c r="BB83" s="2"/>
      <c r="BC83" s="2"/>
      <c r="BD83" s="2"/>
      <c r="BE83" s="2"/>
      <c r="BF83" s="2"/>
      <c r="BG83" s="2"/>
      <c r="BH83" s="2"/>
      <c r="BI83" s="2"/>
      <c r="BJ83" s="2"/>
      <c r="BK83" s="2"/>
      <c r="BN83" s="2">
        <f t="shared" si="44"/>
        <v>0</v>
      </c>
    </row>
    <row r="84" spans="1:66" ht="15">
      <c r="A84" s="3" t="s">
        <v>22</v>
      </c>
      <c r="C84">
        <v>1</v>
      </c>
      <c r="D84">
        <v>9</v>
      </c>
      <c r="E84" s="2">
        <v>16</v>
      </c>
      <c r="F84" s="9">
        <v>100</v>
      </c>
      <c r="G84" s="2"/>
      <c r="H84">
        <v>120</v>
      </c>
      <c r="I84">
        <v>40</v>
      </c>
      <c r="K84" s="2">
        <f t="shared" si="42"/>
        <v>286</v>
      </c>
      <c r="M84" s="3" t="s">
        <v>22</v>
      </c>
      <c r="Q84">
        <v>21</v>
      </c>
      <c r="R84">
        <v>100</v>
      </c>
      <c r="T84">
        <v>92</v>
      </c>
      <c r="V84" s="12">
        <v>89</v>
      </c>
      <c r="W84" s="12">
        <v>39</v>
      </c>
      <c r="X84" s="12" t="s">
        <v>48</v>
      </c>
      <c r="Y84" s="12" t="s">
        <v>48</v>
      </c>
      <c r="AA84">
        <v>50</v>
      </c>
      <c r="AB84">
        <v>110</v>
      </c>
      <c r="AI84" s="2">
        <f t="shared" si="43"/>
        <v>501</v>
      </c>
      <c r="AM84" s="3" t="s">
        <v>22</v>
      </c>
      <c r="AN84">
        <v>9</v>
      </c>
      <c r="AQ84" s="2"/>
      <c r="AR84" s="2"/>
      <c r="AS84" s="2">
        <v>16</v>
      </c>
      <c r="AT84" s="2">
        <v>21</v>
      </c>
      <c r="AU84" s="2">
        <v>100</v>
      </c>
      <c r="AV84" s="2"/>
      <c r="AW84" s="2">
        <v>92</v>
      </c>
      <c r="AX84" s="2">
        <v>100</v>
      </c>
      <c r="AY84" s="12">
        <v>89</v>
      </c>
      <c r="AZ84" s="12">
        <v>39</v>
      </c>
      <c r="BA84" s="12" t="s">
        <v>48</v>
      </c>
      <c r="BB84" s="12" t="s">
        <v>48</v>
      </c>
      <c r="BC84" s="2"/>
      <c r="BD84" s="2">
        <v>50</v>
      </c>
      <c r="BE84" s="2">
        <v>110</v>
      </c>
      <c r="BF84" s="2"/>
      <c r="BG84" s="2"/>
      <c r="BH84" s="2">
        <v>120</v>
      </c>
      <c r="BI84" s="2"/>
      <c r="BJ84" s="2"/>
      <c r="BK84" s="2"/>
      <c r="BM84">
        <v>40</v>
      </c>
      <c r="BN84" s="2">
        <f t="shared" si="44"/>
        <v>786</v>
      </c>
    </row>
    <row r="85" spans="1:66" ht="15">
      <c r="A85" s="30" t="s">
        <v>76</v>
      </c>
      <c r="E85" s="2"/>
      <c r="G85" s="2"/>
      <c r="K85" s="2">
        <f t="shared" si="42"/>
        <v>0</v>
      </c>
      <c r="M85" s="30" t="s">
        <v>76</v>
      </c>
      <c r="AI85" s="2">
        <f t="shared" si="43"/>
        <v>0</v>
      </c>
      <c r="AM85" s="30" t="s">
        <v>76</v>
      </c>
      <c r="AQ85" s="2"/>
      <c r="AR85" s="2"/>
      <c r="AS85" s="2"/>
      <c r="AT85" s="2"/>
      <c r="AU85" s="2"/>
      <c r="AV85" s="2"/>
      <c r="AW85" s="2"/>
      <c r="AX85" s="2"/>
      <c r="AY85" s="2"/>
      <c r="AZ85" s="2"/>
      <c r="BA85" s="2"/>
      <c r="BB85" s="2"/>
      <c r="BC85" s="2"/>
      <c r="BD85" s="2"/>
      <c r="BE85" s="2"/>
      <c r="BF85" s="2"/>
      <c r="BG85" s="2"/>
      <c r="BH85" s="2"/>
      <c r="BI85" s="2"/>
      <c r="BJ85" s="2"/>
      <c r="BK85" s="2"/>
      <c r="BN85" s="2">
        <f t="shared" si="44"/>
        <v>0</v>
      </c>
    </row>
    <row r="86" spans="1:66" ht="15">
      <c r="A86" s="30" t="s">
        <v>88</v>
      </c>
      <c r="E86" s="2"/>
      <c r="G86" s="2"/>
      <c r="K86" s="2">
        <f t="shared" si="42"/>
        <v>0</v>
      </c>
      <c r="M86" s="30" t="s">
        <v>88</v>
      </c>
      <c r="AI86" s="2">
        <f t="shared" si="43"/>
        <v>0</v>
      </c>
      <c r="AM86" s="30" t="s">
        <v>88</v>
      </c>
      <c r="AQ86" s="2"/>
      <c r="AR86" s="2"/>
      <c r="AS86" s="2"/>
      <c r="AT86" s="2"/>
      <c r="AU86" s="2"/>
      <c r="AV86" s="2"/>
      <c r="AW86" s="2"/>
      <c r="AX86" s="2"/>
      <c r="AY86" s="2"/>
      <c r="AZ86" s="2"/>
      <c r="BA86" s="2"/>
      <c r="BB86" s="2"/>
      <c r="BC86" s="2"/>
      <c r="BD86" s="2"/>
      <c r="BE86" s="2"/>
      <c r="BF86" s="2"/>
      <c r="BG86" s="2"/>
      <c r="BH86" s="2"/>
      <c r="BI86" s="2"/>
      <c r="BJ86" s="2"/>
      <c r="BK86" s="2"/>
      <c r="BN86" s="2">
        <f t="shared" si="44"/>
        <v>0</v>
      </c>
    </row>
    <row r="87" spans="1:66" ht="15">
      <c r="A87" s="30" t="s">
        <v>89</v>
      </c>
      <c r="E87" s="2"/>
      <c r="G87" s="2"/>
      <c r="K87" s="2">
        <f t="shared" si="42"/>
        <v>0</v>
      </c>
      <c r="M87" s="30" t="s">
        <v>89</v>
      </c>
      <c r="AI87" s="2">
        <f t="shared" si="43"/>
        <v>0</v>
      </c>
      <c r="AM87" s="30" t="s">
        <v>89</v>
      </c>
      <c r="AQ87" s="2"/>
      <c r="AR87" s="2"/>
      <c r="AS87" s="2"/>
      <c r="AT87" s="2"/>
      <c r="AU87" s="2"/>
      <c r="AV87" s="2"/>
      <c r="AW87" s="2"/>
      <c r="AX87" s="2"/>
      <c r="AY87" s="2"/>
      <c r="AZ87" s="2"/>
      <c r="BA87" s="2"/>
      <c r="BB87" s="2"/>
      <c r="BC87" s="2"/>
      <c r="BD87" s="2"/>
      <c r="BE87" s="2"/>
      <c r="BF87" s="2"/>
      <c r="BG87" s="2"/>
      <c r="BH87" s="2"/>
      <c r="BI87" s="2"/>
      <c r="BJ87" s="2"/>
      <c r="BK87" s="2"/>
      <c r="BN87" s="2">
        <f t="shared" si="44"/>
        <v>0</v>
      </c>
    </row>
    <row r="88" spans="1:66" ht="15">
      <c r="A88" s="3" t="s">
        <v>25</v>
      </c>
      <c r="E88" s="2"/>
      <c r="G88" s="2"/>
      <c r="K88" s="2">
        <f t="shared" si="42"/>
        <v>0</v>
      </c>
      <c r="M88" s="3" t="s">
        <v>25</v>
      </c>
      <c r="Q88">
        <v>6</v>
      </c>
      <c r="T88">
        <v>1</v>
      </c>
      <c r="V88">
        <v>3</v>
      </c>
      <c r="W88" s="12">
        <v>6</v>
      </c>
      <c r="AA88">
        <v>1</v>
      </c>
      <c r="AI88" s="2">
        <f t="shared" si="43"/>
        <v>17</v>
      </c>
      <c r="AM88" s="3" t="s">
        <v>25</v>
      </c>
      <c r="AQ88" s="2"/>
      <c r="AR88" s="2"/>
      <c r="AS88" s="2"/>
      <c r="AT88" s="2">
        <v>6</v>
      </c>
      <c r="AU88" s="2"/>
      <c r="AV88" s="2"/>
      <c r="AW88" s="2">
        <v>1</v>
      </c>
      <c r="AX88" s="2"/>
      <c r="AY88" s="2">
        <v>3</v>
      </c>
      <c r="AZ88" s="12">
        <v>6</v>
      </c>
      <c r="BA88" s="2"/>
      <c r="BB88" s="2"/>
      <c r="BC88" s="2"/>
      <c r="BD88" s="2">
        <v>1</v>
      </c>
      <c r="BE88" s="2"/>
      <c r="BF88" s="2"/>
      <c r="BG88" s="2"/>
      <c r="BH88" s="2"/>
      <c r="BI88" s="2"/>
      <c r="BJ88" s="2"/>
      <c r="BK88" s="2"/>
      <c r="BN88" s="2">
        <f t="shared" si="44"/>
        <v>17</v>
      </c>
    </row>
    <row r="89" spans="1:66" ht="15">
      <c r="A89" s="30" t="s">
        <v>90</v>
      </c>
      <c r="E89" s="2"/>
      <c r="G89" s="2"/>
      <c r="K89" s="2">
        <f t="shared" si="42"/>
        <v>0</v>
      </c>
      <c r="M89" s="30" t="s">
        <v>90</v>
      </c>
      <c r="W89" s="12"/>
      <c r="AI89" s="2">
        <f t="shared" si="43"/>
        <v>0</v>
      </c>
      <c r="AM89" s="30" t="s">
        <v>90</v>
      </c>
      <c r="AQ89" s="2"/>
      <c r="AR89" s="2"/>
      <c r="AS89" s="2"/>
      <c r="AT89" s="2"/>
      <c r="AU89" s="2"/>
      <c r="AV89" s="2"/>
      <c r="AW89" s="2"/>
      <c r="AX89" s="2"/>
      <c r="AY89" s="2"/>
      <c r="AZ89" s="12"/>
      <c r="BA89" s="2"/>
      <c r="BB89" s="2"/>
      <c r="BC89" s="2"/>
      <c r="BD89" s="2"/>
      <c r="BE89" s="2"/>
      <c r="BF89" s="2"/>
      <c r="BG89" s="2"/>
      <c r="BH89" s="2"/>
      <c r="BI89" s="2"/>
      <c r="BJ89" s="2"/>
      <c r="BK89" s="2"/>
      <c r="BN89" s="2">
        <f t="shared" si="44"/>
        <v>0</v>
      </c>
    </row>
    <row r="90" spans="1:66" ht="15">
      <c r="A90" s="30" t="s">
        <v>83</v>
      </c>
      <c r="E90" s="2">
        <v>4</v>
      </c>
      <c r="F90">
        <v>3</v>
      </c>
      <c r="G90" s="2"/>
      <c r="H90">
        <v>28</v>
      </c>
      <c r="I90">
        <v>15</v>
      </c>
      <c r="K90" s="2">
        <f t="shared" si="42"/>
        <v>50</v>
      </c>
      <c r="M90" s="30" t="s">
        <v>83</v>
      </c>
      <c r="R90">
        <v>6</v>
      </c>
      <c r="V90" s="12"/>
      <c r="X90" s="12" t="s">
        <v>48</v>
      </c>
      <c r="Y90" s="12" t="s">
        <v>48</v>
      </c>
      <c r="AI90" s="2">
        <f t="shared" si="43"/>
        <v>6</v>
      </c>
      <c r="AM90" s="30" t="s">
        <v>83</v>
      </c>
      <c r="AQ90" s="2"/>
      <c r="AR90" s="2"/>
      <c r="AS90" s="2">
        <v>4</v>
      </c>
      <c r="AT90" s="2"/>
      <c r="AU90" s="2">
        <v>6</v>
      </c>
      <c r="AV90" s="2"/>
      <c r="AW90" s="2"/>
      <c r="AX90" s="2">
        <v>3</v>
      </c>
      <c r="AY90" s="12"/>
      <c r="AZ90" s="2"/>
      <c r="BA90" s="12" t="s">
        <v>48</v>
      </c>
      <c r="BB90" s="12" t="s">
        <v>48</v>
      </c>
      <c r="BC90" s="2"/>
      <c r="BD90" s="2"/>
      <c r="BE90" s="2"/>
      <c r="BF90" s="2"/>
      <c r="BG90" s="2"/>
      <c r="BH90" s="2">
        <v>28</v>
      </c>
      <c r="BI90" s="2"/>
      <c r="BJ90" s="2"/>
      <c r="BK90" s="2"/>
      <c r="BM90">
        <v>15</v>
      </c>
      <c r="BN90" s="2">
        <f t="shared" si="44"/>
        <v>56</v>
      </c>
    </row>
    <row r="91" spans="1:66" ht="15">
      <c r="A91" s="3" t="s">
        <v>28</v>
      </c>
      <c r="E91" s="2"/>
      <c r="G91" s="2"/>
      <c r="K91" s="2">
        <f t="shared" si="42"/>
        <v>0</v>
      </c>
      <c r="M91" s="3" t="s">
        <v>28</v>
      </c>
      <c r="AI91" s="2">
        <f t="shared" si="43"/>
        <v>0</v>
      </c>
      <c r="AM91" s="3" t="s">
        <v>28</v>
      </c>
      <c r="AQ91" s="2"/>
      <c r="AR91" s="2"/>
      <c r="AS91" s="2"/>
      <c r="AT91" s="2"/>
      <c r="AU91" s="2"/>
      <c r="AV91" s="2"/>
      <c r="AW91" s="2"/>
      <c r="AX91" s="2"/>
      <c r="AY91" s="2"/>
      <c r="AZ91" s="2"/>
      <c r="BA91" s="2"/>
      <c r="BB91" s="2"/>
      <c r="BC91" s="2"/>
      <c r="BD91" s="2"/>
      <c r="BE91" s="2"/>
      <c r="BF91" s="2"/>
      <c r="BG91" s="2"/>
      <c r="BH91" s="2"/>
      <c r="BI91" s="2"/>
      <c r="BJ91" s="2"/>
      <c r="BK91" s="2"/>
      <c r="BN91" s="2">
        <f t="shared" si="44"/>
        <v>0</v>
      </c>
    </row>
    <row r="92" spans="1:66" ht="15">
      <c r="A92" s="30" t="s">
        <v>91</v>
      </c>
      <c r="E92" s="2"/>
      <c r="G92" s="2"/>
      <c r="K92" s="2">
        <f t="shared" si="42"/>
        <v>0</v>
      </c>
      <c r="M92" s="30" t="s">
        <v>91</v>
      </c>
      <c r="AI92" s="2">
        <f t="shared" si="43"/>
        <v>0</v>
      </c>
      <c r="AM92" s="30" t="s">
        <v>91</v>
      </c>
      <c r="AQ92" s="2"/>
      <c r="AR92" s="2"/>
      <c r="AS92" s="2"/>
      <c r="AT92" s="2"/>
      <c r="AU92" s="2"/>
      <c r="AV92" s="2"/>
      <c r="AW92" s="2"/>
      <c r="AX92" s="2"/>
      <c r="AY92" s="2"/>
      <c r="AZ92" s="2"/>
      <c r="BA92" s="2"/>
      <c r="BB92" s="2"/>
      <c r="BC92" s="2"/>
      <c r="BD92" s="2"/>
      <c r="BE92" s="2"/>
      <c r="BF92" s="2"/>
      <c r="BG92" s="2"/>
      <c r="BH92" s="2"/>
      <c r="BI92" s="2"/>
      <c r="BJ92" s="2"/>
      <c r="BK92" s="2"/>
      <c r="BN92" s="2">
        <f t="shared" si="44"/>
        <v>0</v>
      </c>
    </row>
    <row r="93" spans="1:66" s="2" customFormat="1" ht="15">
      <c r="A93" s="3" t="s">
        <v>29</v>
      </c>
      <c r="B93"/>
      <c r="C93"/>
      <c r="D93"/>
      <c r="F93"/>
      <c r="H93"/>
      <c r="I93"/>
      <c r="J93"/>
      <c r="K93" s="2">
        <f t="shared" si="42"/>
        <v>0</v>
      </c>
      <c r="L93"/>
      <c r="M93" s="3" t="s">
        <v>29</v>
      </c>
      <c r="N93"/>
      <c r="O93"/>
      <c r="P93"/>
      <c r="Q93"/>
      <c r="R93"/>
      <c r="S93"/>
      <c r="T93"/>
      <c r="U93"/>
      <c r="V93"/>
      <c r="W93"/>
      <c r="X93"/>
      <c r="Y93"/>
      <c r="Z93"/>
      <c r="AA93"/>
      <c r="AB93"/>
      <c r="AC93"/>
      <c r="AD93"/>
      <c r="AE93"/>
      <c r="AF93"/>
      <c r="AG93"/>
      <c r="AH93"/>
      <c r="AI93" s="2">
        <f t="shared" si="43"/>
        <v>0</v>
      </c>
      <c r="AM93" s="3" t="s">
        <v>29</v>
      </c>
      <c r="BN93" s="2">
        <f t="shared" si="44"/>
        <v>0</v>
      </c>
    </row>
    <row r="94" spans="1:66" ht="15">
      <c r="A94" s="3" t="s">
        <v>36</v>
      </c>
      <c r="G94" s="2"/>
      <c r="K94" s="2">
        <f t="shared" si="42"/>
        <v>0</v>
      </c>
      <c r="M94" s="3" t="s">
        <v>36</v>
      </c>
      <c r="AI94" s="2">
        <f t="shared" si="43"/>
        <v>0</v>
      </c>
      <c r="AM94" s="3" t="s">
        <v>36</v>
      </c>
      <c r="AQ94" s="2"/>
      <c r="AR94" s="2"/>
      <c r="AS94" s="2"/>
      <c r="AT94" s="2"/>
      <c r="AU94" s="2"/>
      <c r="AV94" s="2"/>
      <c r="AW94" s="2"/>
      <c r="AX94" s="2"/>
      <c r="AY94" s="2"/>
      <c r="AZ94" s="2"/>
      <c r="BA94" s="2"/>
      <c r="BB94" s="2"/>
      <c r="BC94" s="2"/>
      <c r="BD94" s="2"/>
      <c r="BE94" s="2"/>
      <c r="BF94" s="2"/>
      <c r="BG94" s="2"/>
      <c r="BH94" s="2"/>
      <c r="BI94" s="2"/>
      <c r="BJ94" s="2"/>
      <c r="BK94" s="2"/>
      <c r="BN94" s="2">
        <f t="shared" si="44"/>
        <v>0</v>
      </c>
    </row>
    <row r="95" spans="1:66" ht="15">
      <c r="A95" s="11" t="s">
        <v>37</v>
      </c>
      <c r="B95" s="2">
        <f aca="true" t="shared" si="45" ref="B95:K95">SUM(B60:B94)</f>
        <v>0</v>
      </c>
      <c r="C95" s="2">
        <f t="shared" si="45"/>
        <v>10</v>
      </c>
      <c r="D95" s="2">
        <f t="shared" si="45"/>
        <v>42</v>
      </c>
      <c r="E95" s="2">
        <f>SUM(E60:E94)</f>
        <v>172</v>
      </c>
      <c r="F95" s="2">
        <f t="shared" si="45"/>
        <v>671</v>
      </c>
      <c r="G95" s="2">
        <f>SUM(G60:G94)</f>
        <v>110</v>
      </c>
      <c r="H95" s="2">
        <f t="shared" si="45"/>
        <v>3128</v>
      </c>
      <c r="I95" s="2">
        <f t="shared" si="45"/>
        <v>361</v>
      </c>
      <c r="J95" s="2">
        <f t="shared" si="45"/>
        <v>4</v>
      </c>
      <c r="K95" s="2">
        <f t="shared" si="45"/>
        <v>4498</v>
      </c>
      <c r="L95" s="2"/>
      <c r="M95" s="11" t="s">
        <v>37</v>
      </c>
      <c r="N95" s="2">
        <f>SUM(N60:N94)</f>
        <v>7</v>
      </c>
      <c r="O95" s="2">
        <f aca="true" t="shared" si="46" ref="O95:AI95">SUM(O60:O94)</f>
        <v>0</v>
      </c>
      <c r="P95" s="2">
        <f t="shared" si="46"/>
        <v>0</v>
      </c>
      <c r="Q95" s="2">
        <f t="shared" si="46"/>
        <v>129</v>
      </c>
      <c r="R95" s="2">
        <f t="shared" si="46"/>
        <v>478</v>
      </c>
      <c r="S95" s="2">
        <f t="shared" si="46"/>
        <v>0</v>
      </c>
      <c r="T95" s="2">
        <f t="shared" si="46"/>
        <v>1266</v>
      </c>
      <c r="U95" s="2">
        <f t="shared" si="46"/>
        <v>0</v>
      </c>
      <c r="V95" s="2">
        <f t="shared" si="46"/>
        <v>874</v>
      </c>
      <c r="W95" s="2">
        <f t="shared" si="46"/>
        <v>318</v>
      </c>
      <c r="X95" s="2">
        <f t="shared" si="46"/>
        <v>50</v>
      </c>
      <c r="Y95" s="2">
        <f t="shared" si="46"/>
        <v>0</v>
      </c>
      <c r="Z95" s="2">
        <f t="shared" si="46"/>
        <v>0</v>
      </c>
      <c r="AA95" s="2">
        <f t="shared" si="46"/>
        <v>2058</v>
      </c>
      <c r="AB95" s="2">
        <f t="shared" si="46"/>
        <v>2011</v>
      </c>
      <c r="AC95" s="2">
        <f t="shared" si="46"/>
        <v>0</v>
      </c>
      <c r="AD95" s="2">
        <f t="shared" si="46"/>
        <v>0</v>
      </c>
      <c r="AE95" s="2">
        <f t="shared" si="46"/>
        <v>0</v>
      </c>
      <c r="AF95" s="2">
        <f t="shared" si="46"/>
        <v>0</v>
      </c>
      <c r="AG95" s="2">
        <f t="shared" si="46"/>
        <v>0</v>
      </c>
      <c r="AH95" s="2">
        <f t="shared" si="46"/>
        <v>15</v>
      </c>
      <c r="AI95" s="2">
        <f t="shared" si="46"/>
        <v>7206</v>
      </c>
      <c r="AJ95" s="20">
        <f>AI95/AI$52</f>
        <v>0.8382968822708237</v>
      </c>
      <c r="AM95" s="11" t="s">
        <v>37</v>
      </c>
      <c r="AN95" s="2">
        <f>SUM(AN60:AN94)</f>
        <v>42</v>
      </c>
      <c r="AO95" s="2">
        <f>SUM(AO60:AO94)</f>
        <v>0</v>
      </c>
      <c r="AP95" s="2">
        <f>SUM(AP60:AP94)</f>
        <v>0</v>
      </c>
      <c r="AQ95" s="2">
        <f>SUM(AQ60:AQ94)</f>
        <v>7</v>
      </c>
      <c r="AR95" s="2">
        <f aca="true" t="shared" si="47" ref="AR95:BK95">SUM(AR60:AR94)</f>
        <v>0</v>
      </c>
      <c r="AS95" s="2">
        <f t="shared" si="47"/>
        <v>172</v>
      </c>
      <c r="AT95" s="2">
        <f t="shared" si="47"/>
        <v>129</v>
      </c>
      <c r="AU95" s="2">
        <f t="shared" si="47"/>
        <v>478</v>
      </c>
      <c r="AV95" s="2">
        <f t="shared" si="47"/>
        <v>0</v>
      </c>
      <c r="AW95" s="2">
        <f t="shared" si="47"/>
        <v>1266</v>
      </c>
      <c r="AX95" s="2">
        <f t="shared" si="47"/>
        <v>671</v>
      </c>
      <c r="AY95" s="2">
        <f t="shared" si="47"/>
        <v>874</v>
      </c>
      <c r="AZ95" s="2">
        <f t="shared" si="47"/>
        <v>318</v>
      </c>
      <c r="BA95" s="2">
        <f t="shared" si="47"/>
        <v>50</v>
      </c>
      <c r="BB95" s="2">
        <f t="shared" si="47"/>
        <v>0</v>
      </c>
      <c r="BC95" s="2">
        <v>110</v>
      </c>
      <c r="BD95" s="2">
        <f t="shared" si="47"/>
        <v>2058</v>
      </c>
      <c r="BE95" s="2">
        <f t="shared" si="47"/>
        <v>2011</v>
      </c>
      <c r="BF95" s="2">
        <f t="shared" si="47"/>
        <v>0</v>
      </c>
      <c r="BG95" s="2">
        <f t="shared" si="47"/>
        <v>0</v>
      </c>
      <c r="BH95" s="2">
        <v>3128</v>
      </c>
      <c r="BI95" s="2">
        <f t="shared" si="47"/>
        <v>0</v>
      </c>
      <c r="BJ95" s="2">
        <f t="shared" si="47"/>
        <v>0</v>
      </c>
      <c r="BK95" s="2">
        <f t="shared" si="47"/>
        <v>15</v>
      </c>
      <c r="BL95">
        <f>SUM(BL60:BL94)</f>
        <v>0</v>
      </c>
      <c r="BM95">
        <v>361</v>
      </c>
      <c r="BN95" s="2">
        <f>SUM(BN60:BN94)</f>
        <v>11690</v>
      </c>
    </row>
    <row r="96" spans="1:25" s="2" customFormat="1" ht="15">
      <c r="A96"/>
      <c r="M96"/>
      <c r="W96" s="12"/>
      <c r="Y96" s="12"/>
    </row>
    <row r="97" spans="1:25" s="2" customFormat="1" ht="15">
      <c r="A97"/>
      <c r="M97"/>
      <c r="W97" s="12"/>
      <c r="Y97" s="12"/>
    </row>
    <row r="98" spans="1:39" ht="15">
      <c r="A98" s="9"/>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M98" s="2" t="s">
        <v>34</v>
      </c>
    </row>
    <row r="99" spans="1:39" ht="15">
      <c r="A99" s="2" t="s">
        <v>56</v>
      </c>
      <c r="C99" s="2"/>
      <c r="D99" s="2"/>
      <c r="E99" s="2"/>
      <c r="F99" s="2"/>
      <c r="G99" s="2"/>
      <c r="H99" s="2"/>
      <c r="I99" s="2"/>
      <c r="J99" s="2"/>
      <c r="K99" s="2"/>
      <c r="L99" s="2"/>
      <c r="M99" s="2" t="s">
        <v>56</v>
      </c>
      <c r="N99" s="2"/>
      <c r="O99" s="2"/>
      <c r="P99" s="2"/>
      <c r="Q99" s="2"/>
      <c r="R99" s="2"/>
      <c r="S99" s="2"/>
      <c r="T99" s="2"/>
      <c r="U99" s="2"/>
      <c r="V99" s="2"/>
      <c r="W99" s="2"/>
      <c r="X99" s="2"/>
      <c r="Y99" s="2"/>
      <c r="Z99" s="2"/>
      <c r="AA99" s="2"/>
      <c r="AB99" s="2"/>
      <c r="AC99" s="2"/>
      <c r="AD99" s="2"/>
      <c r="AE99" s="2"/>
      <c r="AF99" s="2"/>
      <c r="AG99" s="2"/>
      <c r="AH99" s="2"/>
      <c r="AI99" s="2"/>
      <c r="AM99" s="1" t="s">
        <v>74</v>
      </c>
    </row>
    <row r="100" spans="1:52" ht="15">
      <c r="A100" s="1" t="s">
        <v>35</v>
      </c>
      <c r="B100" s="2" t="s">
        <v>45</v>
      </c>
      <c r="C100" s="2"/>
      <c r="D100" s="2"/>
      <c r="E100" s="2"/>
      <c r="F100" s="2"/>
      <c r="G100" s="2"/>
      <c r="H100" s="2"/>
      <c r="I100" s="2"/>
      <c r="J100" s="2"/>
      <c r="K100" s="2"/>
      <c r="L100" s="2"/>
      <c r="M100" s="1" t="s">
        <v>47</v>
      </c>
      <c r="N100" s="2"/>
      <c r="O100" s="2"/>
      <c r="P100" s="2"/>
      <c r="Q100" s="2"/>
      <c r="R100" s="2"/>
      <c r="S100" s="2"/>
      <c r="T100" s="2"/>
      <c r="U100" s="2"/>
      <c r="V100" s="2"/>
      <c r="W100" s="2"/>
      <c r="X100" s="2"/>
      <c r="Y100" s="2"/>
      <c r="Z100" s="2"/>
      <c r="AA100" s="2"/>
      <c r="AB100" s="2"/>
      <c r="AC100" s="2"/>
      <c r="AD100" s="2"/>
      <c r="AE100" s="2"/>
      <c r="AF100" s="2"/>
      <c r="AG100" s="2"/>
      <c r="AH100" s="2"/>
      <c r="AI100" s="2"/>
      <c r="AM100" s="2"/>
      <c r="AN100" s="1" t="s">
        <v>32</v>
      </c>
      <c r="AO100" s="1" t="s">
        <v>33</v>
      </c>
      <c r="AP100" s="2"/>
      <c r="AQ100" s="2"/>
      <c r="AR100" s="2"/>
      <c r="AS100" s="2"/>
      <c r="AT100" s="2"/>
      <c r="AU100" s="2"/>
      <c r="AV100" s="2"/>
      <c r="AW100" s="2"/>
      <c r="AX100" s="2"/>
      <c r="AY100" s="2"/>
      <c r="AZ100" s="2"/>
    </row>
    <row r="101" spans="1:55" ht="15">
      <c r="A101" s="2"/>
      <c r="B101" s="1" t="s">
        <v>32</v>
      </c>
      <c r="C101" s="2"/>
      <c r="D101" s="2"/>
      <c r="E101" s="1"/>
      <c r="F101" s="2" t="s">
        <v>33</v>
      </c>
      <c r="G101" s="2"/>
      <c r="H101" s="2"/>
      <c r="I101" s="2"/>
      <c r="J101" s="2"/>
      <c r="K101" s="2"/>
      <c r="L101" s="2"/>
      <c r="M101" s="2"/>
      <c r="N101" s="2"/>
      <c r="O101" s="2"/>
      <c r="P101" s="2"/>
      <c r="Q101" s="1" t="s">
        <v>33</v>
      </c>
      <c r="R101" s="2"/>
      <c r="S101" s="2"/>
      <c r="T101" s="2"/>
      <c r="U101" s="2"/>
      <c r="V101" s="2"/>
      <c r="W101" s="2"/>
      <c r="X101" s="2"/>
      <c r="Y101" s="2"/>
      <c r="Z101" s="2"/>
      <c r="AA101" s="2"/>
      <c r="AB101" s="2"/>
      <c r="AC101" s="2"/>
      <c r="AD101" s="2"/>
      <c r="AE101" s="2"/>
      <c r="AF101" s="2"/>
      <c r="AG101" s="2"/>
      <c r="AH101" s="2"/>
      <c r="AI101" s="2"/>
      <c r="AM101" s="6" t="s">
        <v>31</v>
      </c>
      <c r="AN101" s="24">
        <v>30</v>
      </c>
      <c r="AO101" s="4">
        <v>1</v>
      </c>
      <c r="AP101" s="4">
        <v>2</v>
      </c>
      <c r="AQ101" s="4">
        <v>3</v>
      </c>
      <c r="AR101" s="4">
        <v>4</v>
      </c>
      <c r="AS101" s="24">
        <v>5</v>
      </c>
      <c r="AT101" s="4">
        <v>6</v>
      </c>
      <c r="AU101" s="4">
        <v>7</v>
      </c>
      <c r="AV101" s="4">
        <v>8</v>
      </c>
      <c r="AW101" s="4">
        <v>9</v>
      </c>
      <c r="AX101" s="25">
        <v>10</v>
      </c>
      <c r="AY101" s="4">
        <v>11</v>
      </c>
      <c r="AZ101" s="4">
        <v>12</v>
      </c>
      <c r="BA101" s="4">
        <v>13</v>
      </c>
      <c r="BB101" s="4">
        <v>14</v>
      </c>
      <c r="BC101" s="4">
        <v>15</v>
      </c>
    </row>
    <row r="102" spans="1:55" ht="15">
      <c r="A102" s="6" t="s">
        <v>31</v>
      </c>
      <c r="B102" s="5">
        <v>15</v>
      </c>
      <c r="C102" s="5">
        <v>20</v>
      </c>
      <c r="D102" s="5">
        <v>25</v>
      </c>
      <c r="E102" s="5">
        <v>30</v>
      </c>
      <c r="F102" s="5">
        <v>5</v>
      </c>
      <c r="G102" s="5">
        <v>10</v>
      </c>
      <c r="H102" s="5">
        <v>15</v>
      </c>
      <c r="I102" s="5">
        <v>20</v>
      </c>
      <c r="J102" s="5">
        <v>25</v>
      </c>
      <c r="K102" s="7" t="s">
        <v>37</v>
      </c>
      <c r="L102" s="2"/>
      <c r="M102" s="6" t="s">
        <v>31</v>
      </c>
      <c r="N102" s="4">
        <v>28</v>
      </c>
      <c r="O102" s="4">
        <v>29</v>
      </c>
      <c r="P102" s="4">
        <v>30</v>
      </c>
      <c r="Q102" s="4">
        <v>1</v>
      </c>
      <c r="R102" s="4">
        <v>2</v>
      </c>
      <c r="S102" s="4">
        <v>3</v>
      </c>
      <c r="T102" s="4">
        <v>4</v>
      </c>
      <c r="U102" s="4">
        <v>5</v>
      </c>
      <c r="V102" s="4">
        <v>6</v>
      </c>
      <c r="W102" s="4">
        <v>7</v>
      </c>
      <c r="X102" s="4">
        <v>8</v>
      </c>
      <c r="Y102" s="4">
        <v>9</v>
      </c>
      <c r="Z102" s="4">
        <v>10</v>
      </c>
      <c r="AA102" s="4">
        <v>11</v>
      </c>
      <c r="AB102" s="4">
        <v>12</v>
      </c>
      <c r="AC102" s="4">
        <v>13</v>
      </c>
      <c r="AD102" s="4">
        <v>14</v>
      </c>
      <c r="AE102" s="4">
        <v>15</v>
      </c>
      <c r="AF102" s="4">
        <v>16</v>
      </c>
      <c r="AG102" s="4">
        <v>17</v>
      </c>
      <c r="AH102" s="4">
        <v>18</v>
      </c>
      <c r="AI102" s="17" t="s">
        <v>37</v>
      </c>
      <c r="AM102" s="3" t="s">
        <v>1</v>
      </c>
      <c r="AN102" s="1">
        <v>2</v>
      </c>
      <c r="AO102" s="2">
        <v>2</v>
      </c>
      <c r="AP102" s="2"/>
      <c r="AQ102" s="2"/>
      <c r="AR102" s="2"/>
      <c r="AS102" s="1"/>
      <c r="AT102" s="12"/>
      <c r="AU102" s="12"/>
      <c r="AV102" s="12"/>
      <c r="AW102" s="2"/>
      <c r="AX102" s="1"/>
      <c r="AY102" s="2"/>
      <c r="AZ102" s="2"/>
      <c r="BA102" s="2"/>
      <c r="BB102" s="2"/>
      <c r="BC102" s="2">
        <v>27</v>
      </c>
    </row>
    <row r="103" spans="1:55" ht="15">
      <c r="A103" s="3" t="s">
        <v>1</v>
      </c>
      <c r="B103" s="2"/>
      <c r="C103" s="2"/>
      <c r="D103" s="2"/>
      <c r="E103" s="2"/>
      <c r="F103" s="2"/>
      <c r="G103" s="2"/>
      <c r="H103" s="2">
        <v>37</v>
      </c>
      <c r="I103" s="2">
        <v>13</v>
      </c>
      <c r="J103" s="2"/>
      <c r="K103" s="2">
        <f aca="true" t="shared" si="48" ref="K103:K137">SUM(B103:J103)</f>
        <v>50</v>
      </c>
      <c r="L103" s="2"/>
      <c r="M103" s="3" t="s">
        <v>1</v>
      </c>
      <c r="N103" s="2"/>
      <c r="O103" s="2"/>
      <c r="P103" s="2"/>
      <c r="Q103" s="2"/>
      <c r="R103" s="2"/>
      <c r="S103" s="2"/>
      <c r="T103" s="2"/>
      <c r="U103" s="2"/>
      <c r="V103" s="2"/>
      <c r="W103" s="12"/>
      <c r="X103" s="12" t="s">
        <v>48</v>
      </c>
      <c r="Y103" s="2">
        <v>2</v>
      </c>
      <c r="Z103" s="2"/>
      <c r="AA103">
        <v>1</v>
      </c>
      <c r="AB103" s="2"/>
      <c r="AC103" s="2"/>
      <c r="AD103" s="2"/>
      <c r="AE103" s="2"/>
      <c r="AF103" s="2"/>
      <c r="AG103" s="2">
        <v>9</v>
      </c>
      <c r="AH103" s="2">
        <v>10</v>
      </c>
      <c r="AI103" s="2">
        <f aca="true" t="shared" si="49" ref="AI103:AI137">SUM(N103:AH103)</f>
        <v>22</v>
      </c>
      <c r="AM103" s="30" t="s">
        <v>85</v>
      </c>
      <c r="AN103" s="1"/>
      <c r="AO103" s="2"/>
      <c r="AP103" s="2"/>
      <c r="AQ103" s="2"/>
      <c r="AR103" s="2"/>
      <c r="AS103" s="1"/>
      <c r="AT103" s="2"/>
      <c r="AU103" s="2"/>
      <c r="AV103" s="2"/>
      <c r="AW103" s="2"/>
      <c r="AX103" s="1"/>
      <c r="AY103" s="2"/>
      <c r="AZ103" s="2"/>
      <c r="BA103" s="2"/>
      <c r="BB103" s="2"/>
      <c r="BC103" s="2"/>
    </row>
    <row r="104" spans="1:55" ht="15">
      <c r="A104" s="30" t="s">
        <v>85</v>
      </c>
      <c r="B104" s="2"/>
      <c r="C104" s="2"/>
      <c r="D104" s="2"/>
      <c r="E104" s="2"/>
      <c r="F104" s="2"/>
      <c r="G104" s="2"/>
      <c r="H104" s="2"/>
      <c r="I104" s="2"/>
      <c r="J104" s="2"/>
      <c r="K104" s="2">
        <f t="shared" si="48"/>
        <v>0</v>
      </c>
      <c r="L104" s="2"/>
      <c r="M104" s="30" t="s">
        <v>85</v>
      </c>
      <c r="N104" s="2"/>
      <c r="O104" s="2"/>
      <c r="P104" s="2"/>
      <c r="Q104" s="2"/>
      <c r="R104" s="2"/>
      <c r="S104" s="2"/>
      <c r="T104" s="2"/>
      <c r="U104" s="2"/>
      <c r="V104" s="2"/>
      <c r="W104" s="2"/>
      <c r="X104" s="2"/>
      <c r="Y104" s="2"/>
      <c r="Z104" s="2"/>
      <c r="AB104" s="2"/>
      <c r="AC104" s="2"/>
      <c r="AD104" s="2"/>
      <c r="AE104" s="2"/>
      <c r="AF104" s="2"/>
      <c r="AG104" s="2"/>
      <c r="AH104" s="2"/>
      <c r="AI104" s="2">
        <f t="shared" si="49"/>
        <v>0</v>
      </c>
      <c r="AM104" s="30" t="s">
        <v>81</v>
      </c>
      <c r="AN104" s="1"/>
      <c r="AO104" s="2"/>
      <c r="AP104" s="2"/>
      <c r="AQ104" s="2"/>
      <c r="AR104" s="2"/>
      <c r="AS104" s="1"/>
      <c r="AT104" s="2"/>
      <c r="AU104" s="2"/>
      <c r="AV104" s="2"/>
      <c r="AW104" s="12" t="s">
        <v>48</v>
      </c>
      <c r="AX104" s="1"/>
      <c r="AY104" s="2"/>
      <c r="AZ104" s="2"/>
      <c r="BA104" s="2"/>
      <c r="BB104" s="2"/>
      <c r="BC104" s="2"/>
    </row>
    <row r="105" spans="1:55" ht="15">
      <c r="A105" s="30" t="s">
        <v>81</v>
      </c>
      <c r="B105" s="2"/>
      <c r="C105" s="2"/>
      <c r="D105" s="2"/>
      <c r="E105" s="2"/>
      <c r="F105" s="2"/>
      <c r="G105" s="2"/>
      <c r="H105" s="2"/>
      <c r="I105" s="2"/>
      <c r="J105" s="2"/>
      <c r="K105" s="2">
        <f t="shared" si="48"/>
        <v>0</v>
      </c>
      <c r="L105" s="2"/>
      <c r="M105" s="30" t="s">
        <v>81</v>
      </c>
      <c r="N105" s="2"/>
      <c r="O105" s="2"/>
      <c r="P105" s="2"/>
      <c r="Q105" s="2"/>
      <c r="R105" s="2"/>
      <c r="S105" s="2"/>
      <c r="T105" s="2"/>
      <c r="U105" s="2"/>
      <c r="V105" s="2"/>
      <c r="W105" s="2"/>
      <c r="X105" s="2"/>
      <c r="Y105" s="2"/>
      <c r="Z105" s="2"/>
      <c r="AB105" s="2"/>
      <c r="AC105" s="2"/>
      <c r="AD105" s="2"/>
      <c r="AE105" s="2"/>
      <c r="AF105" s="2"/>
      <c r="AG105" s="2"/>
      <c r="AH105" s="2"/>
      <c r="AI105" s="2">
        <f t="shared" si="49"/>
        <v>0</v>
      </c>
      <c r="AM105" s="30" t="s">
        <v>77</v>
      </c>
      <c r="AN105" s="1">
        <v>5</v>
      </c>
      <c r="AO105" s="2">
        <v>4</v>
      </c>
      <c r="AP105" s="2"/>
      <c r="AQ105" s="2"/>
      <c r="AR105" s="2"/>
      <c r="AS105" s="1"/>
      <c r="AT105" s="12">
        <v>1</v>
      </c>
      <c r="AU105" s="12"/>
      <c r="AV105" s="2"/>
      <c r="AW105" s="12" t="s">
        <v>48</v>
      </c>
      <c r="AX105" s="1"/>
      <c r="AY105" s="2"/>
      <c r="AZ105" s="2"/>
      <c r="BA105" s="2"/>
      <c r="BB105" s="2"/>
      <c r="BC105" s="2"/>
    </row>
    <row r="106" spans="1:55" ht="15">
      <c r="A106" s="30" t="s">
        <v>77</v>
      </c>
      <c r="B106" s="2">
        <v>1</v>
      </c>
      <c r="C106" s="2"/>
      <c r="D106" s="2"/>
      <c r="E106" s="2"/>
      <c r="F106" s="2"/>
      <c r="G106" s="2"/>
      <c r="H106" s="2"/>
      <c r="I106" s="2"/>
      <c r="J106" s="2"/>
      <c r="K106" s="2">
        <f t="shared" si="48"/>
        <v>1</v>
      </c>
      <c r="L106" s="2"/>
      <c r="M106" s="30" t="s">
        <v>77</v>
      </c>
      <c r="N106" s="2"/>
      <c r="O106" s="2"/>
      <c r="P106" s="2"/>
      <c r="Q106" s="2"/>
      <c r="R106" s="2"/>
      <c r="S106" s="2"/>
      <c r="T106" s="2"/>
      <c r="U106" s="2"/>
      <c r="V106" s="2"/>
      <c r="W106" s="2"/>
      <c r="X106" s="2"/>
      <c r="Y106" s="2"/>
      <c r="Z106" s="2"/>
      <c r="AB106" s="2"/>
      <c r="AC106" s="2"/>
      <c r="AD106" s="2"/>
      <c r="AE106" s="2"/>
      <c r="AF106" s="2"/>
      <c r="AG106" s="2"/>
      <c r="AH106" s="2"/>
      <c r="AI106" s="2">
        <f t="shared" si="49"/>
        <v>0</v>
      </c>
      <c r="AM106" s="3" t="s">
        <v>4</v>
      </c>
      <c r="AN106" s="1">
        <v>39</v>
      </c>
      <c r="AO106" s="2">
        <v>64</v>
      </c>
      <c r="AP106" s="2">
        <v>66</v>
      </c>
      <c r="AQ106" s="2"/>
      <c r="AR106" s="2">
        <v>67</v>
      </c>
      <c r="AS106" s="1">
        <v>65</v>
      </c>
      <c r="AT106" s="12">
        <v>75</v>
      </c>
      <c r="AU106" s="12">
        <v>21</v>
      </c>
      <c r="AV106" s="12">
        <v>7</v>
      </c>
      <c r="AW106" s="12" t="s">
        <v>48</v>
      </c>
      <c r="AX106" s="26">
        <v>1</v>
      </c>
      <c r="AY106" s="12">
        <v>5</v>
      </c>
      <c r="AZ106" s="2">
        <v>1</v>
      </c>
      <c r="BA106" s="2"/>
      <c r="BB106" s="2"/>
      <c r="BC106" s="2">
        <v>1</v>
      </c>
    </row>
    <row r="107" spans="1:55" ht="15">
      <c r="A107" s="3" t="s">
        <v>4</v>
      </c>
      <c r="B107" s="2"/>
      <c r="C107" s="2"/>
      <c r="D107" s="2"/>
      <c r="E107" s="2"/>
      <c r="F107" s="2"/>
      <c r="G107" s="2"/>
      <c r="H107" s="2">
        <v>1</v>
      </c>
      <c r="I107" s="2">
        <v>1</v>
      </c>
      <c r="J107" s="2"/>
      <c r="K107" s="2">
        <f t="shared" si="48"/>
        <v>2</v>
      </c>
      <c r="L107" s="2"/>
      <c r="M107" s="3" t="s">
        <v>4</v>
      </c>
      <c r="N107" s="2"/>
      <c r="O107" s="2"/>
      <c r="P107" s="2"/>
      <c r="Q107" s="2"/>
      <c r="R107" s="2"/>
      <c r="S107" s="2"/>
      <c r="T107" s="2"/>
      <c r="U107" s="2"/>
      <c r="V107" s="2"/>
      <c r="W107" s="2">
        <v>1</v>
      </c>
      <c r="X107" s="2"/>
      <c r="Y107" s="12" t="s">
        <v>48</v>
      </c>
      <c r="Z107" s="2"/>
      <c r="AB107" s="2"/>
      <c r="AC107" s="2"/>
      <c r="AD107" s="2"/>
      <c r="AE107" s="2"/>
      <c r="AF107" s="2"/>
      <c r="AG107" s="2"/>
      <c r="AH107" s="2"/>
      <c r="AI107" s="2">
        <f t="shared" si="49"/>
        <v>1</v>
      </c>
      <c r="AM107" s="30" t="s">
        <v>79</v>
      </c>
      <c r="AN107" s="1"/>
      <c r="AO107" s="2"/>
      <c r="AP107" s="2"/>
      <c r="AQ107" s="2"/>
      <c r="AR107" s="2"/>
      <c r="AS107" s="1"/>
      <c r="AT107" s="2"/>
      <c r="AU107" s="2"/>
      <c r="AV107" s="2"/>
      <c r="AW107" s="2"/>
      <c r="AX107" s="1"/>
      <c r="AY107" s="2"/>
      <c r="AZ107" s="2"/>
      <c r="BA107" s="2"/>
      <c r="BB107" s="2"/>
      <c r="BC107" s="2"/>
    </row>
    <row r="108" spans="1:55" ht="15">
      <c r="A108" s="30" t="s">
        <v>79</v>
      </c>
      <c r="B108" s="2"/>
      <c r="C108" s="2"/>
      <c r="D108" s="2"/>
      <c r="E108" s="2"/>
      <c r="F108" s="2"/>
      <c r="G108" s="2"/>
      <c r="H108" s="2"/>
      <c r="I108" s="2"/>
      <c r="J108" s="2"/>
      <c r="K108" s="2">
        <f t="shared" si="48"/>
        <v>0</v>
      </c>
      <c r="L108" s="2"/>
      <c r="M108" s="30" t="s">
        <v>79</v>
      </c>
      <c r="N108" s="2"/>
      <c r="O108" s="2"/>
      <c r="P108" s="2"/>
      <c r="Q108" s="2"/>
      <c r="R108" s="2"/>
      <c r="S108" s="2"/>
      <c r="T108" s="2"/>
      <c r="U108" s="2"/>
      <c r="V108" s="2"/>
      <c r="W108" s="2"/>
      <c r="X108" s="2"/>
      <c r="Y108" s="2"/>
      <c r="Z108" s="2"/>
      <c r="AB108" s="2"/>
      <c r="AC108" s="2"/>
      <c r="AD108" s="2"/>
      <c r="AE108" s="2"/>
      <c r="AF108" s="2"/>
      <c r="AG108" s="2"/>
      <c r="AH108" s="2"/>
      <c r="AI108" s="2">
        <f t="shared" si="49"/>
        <v>0</v>
      </c>
      <c r="AM108" s="3" t="s">
        <v>6</v>
      </c>
      <c r="AN108" s="1">
        <v>3</v>
      </c>
      <c r="AO108" s="2">
        <v>3</v>
      </c>
      <c r="AP108" s="2"/>
      <c r="AQ108" s="2"/>
      <c r="AR108" s="2">
        <v>2</v>
      </c>
      <c r="AS108" s="1"/>
      <c r="AT108" s="2">
        <v>1</v>
      </c>
      <c r="AU108" s="2"/>
      <c r="AV108" s="2">
        <v>1</v>
      </c>
      <c r="AW108" s="2"/>
      <c r="AX108" s="1"/>
      <c r="AY108" s="2"/>
      <c r="AZ108" s="2"/>
      <c r="BA108" s="2"/>
      <c r="BB108" s="2"/>
      <c r="BC108" s="2">
        <v>1</v>
      </c>
    </row>
    <row r="109" spans="1:55" ht="15">
      <c r="A109" s="3" t="s">
        <v>6</v>
      </c>
      <c r="B109" s="2"/>
      <c r="C109" s="2">
        <v>4</v>
      </c>
      <c r="D109" s="2"/>
      <c r="E109" s="2">
        <v>4</v>
      </c>
      <c r="F109" s="2"/>
      <c r="G109" s="9">
        <v>1</v>
      </c>
      <c r="H109" s="9"/>
      <c r="I109" s="9">
        <v>1</v>
      </c>
      <c r="J109" s="9"/>
      <c r="K109" s="2">
        <f t="shared" si="48"/>
        <v>10</v>
      </c>
      <c r="L109" s="2"/>
      <c r="M109" s="3" t="s">
        <v>6</v>
      </c>
      <c r="N109" s="2"/>
      <c r="O109" s="2"/>
      <c r="P109" s="2"/>
      <c r="Q109" s="2"/>
      <c r="R109" s="2"/>
      <c r="S109" s="2"/>
      <c r="T109" s="2"/>
      <c r="U109" s="2"/>
      <c r="V109" s="2">
        <v>2</v>
      </c>
      <c r="W109" s="2">
        <v>2</v>
      </c>
      <c r="X109" s="2">
        <v>1</v>
      </c>
      <c r="Y109" s="2">
        <v>1</v>
      </c>
      <c r="Z109" s="2"/>
      <c r="AA109">
        <v>2</v>
      </c>
      <c r="AB109" s="2"/>
      <c r="AC109" s="2"/>
      <c r="AD109" s="2"/>
      <c r="AE109" s="2"/>
      <c r="AF109" s="2"/>
      <c r="AG109" s="2"/>
      <c r="AH109" s="2"/>
      <c r="AI109" s="2">
        <f t="shared" si="49"/>
        <v>8</v>
      </c>
      <c r="AM109" s="3" t="s">
        <v>7</v>
      </c>
      <c r="AN109" s="1"/>
      <c r="AO109" s="2"/>
      <c r="AP109" s="2"/>
      <c r="AQ109" s="2"/>
      <c r="AR109" s="2"/>
      <c r="AS109" s="1"/>
      <c r="AT109" s="2">
        <v>1</v>
      </c>
      <c r="AU109" s="12" t="s">
        <v>48</v>
      </c>
      <c r="AV109" s="2">
        <v>1</v>
      </c>
      <c r="AW109" s="2"/>
      <c r="AX109" s="1">
        <v>1</v>
      </c>
      <c r="AY109" s="2"/>
      <c r="AZ109" s="2"/>
      <c r="BA109" s="2"/>
      <c r="BB109" s="2"/>
      <c r="BC109" s="2"/>
    </row>
    <row r="110" spans="1:55" ht="15">
      <c r="A110" s="3" t="s">
        <v>7</v>
      </c>
      <c r="B110" s="2"/>
      <c r="C110" s="2">
        <v>5</v>
      </c>
      <c r="D110" s="2"/>
      <c r="E110" s="2">
        <v>14</v>
      </c>
      <c r="F110" s="2">
        <v>3</v>
      </c>
      <c r="G110" s="9">
        <v>1</v>
      </c>
      <c r="H110" s="2"/>
      <c r="I110" s="2">
        <v>1</v>
      </c>
      <c r="J110" s="2"/>
      <c r="K110" s="2">
        <f t="shared" si="48"/>
        <v>24</v>
      </c>
      <c r="L110" s="2"/>
      <c r="M110" s="3" t="s">
        <v>7</v>
      </c>
      <c r="O110" s="2"/>
      <c r="P110" s="2"/>
      <c r="Q110" s="2"/>
      <c r="R110" s="2"/>
      <c r="S110" s="2"/>
      <c r="T110" s="2"/>
      <c r="U110" s="2"/>
      <c r="V110" s="2"/>
      <c r="W110" s="2"/>
      <c r="X110" s="2">
        <v>1</v>
      </c>
      <c r="Y110" s="2"/>
      <c r="Z110" s="2"/>
      <c r="AB110" s="2"/>
      <c r="AC110" s="2"/>
      <c r="AD110" s="2"/>
      <c r="AE110" s="2"/>
      <c r="AF110" s="2"/>
      <c r="AG110" s="2"/>
      <c r="AH110" s="2">
        <v>1</v>
      </c>
      <c r="AI110" s="2">
        <f t="shared" si="49"/>
        <v>2</v>
      </c>
      <c r="AM110" s="30" t="s">
        <v>84</v>
      </c>
      <c r="AN110" s="1">
        <v>3</v>
      </c>
      <c r="AO110" s="2"/>
      <c r="AP110" s="2">
        <v>1</v>
      </c>
      <c r="AQ110" s="2"/>
      <c r="AR110" s="2"/>
      <c r="AS110" s="1"/>
      <c r="AT110" s="2"/>
      <c r="AU110" s="2"/>
      <c r="AV110" s="2"/>
      <c r="AW110" s="2"/>
      <c r="AX110" s="1"/>
      <c r="AY110" s="2"/>
      <c r="AZ110" s="2"/>
      <c r="BA110" s="2"/>
      <c r="BB110" s="2"/>
      <c r="BC110" s="2"/>
    </row>
    <row r="111" spans="1:55" ht="15">
      <c r="A111" s="30" t="s">
        <v>84</v>
      </c>
      <c r="B111" s="2"/>
      <c r="C111" s="2"/>
      <c r="D111" s="2"/>
      <c r="E111" s="2"/>
      <c r="F111" s="2"/>
      <c r="G111" s="2"/>
      <c r="H111" s="2"/>
      <c r="I111" s="2"/>
      <c r="J111" s="2"/>
      <c r="K111" s="2">
        <f t="shared" si="48"/>
        <v>0</v>
      </c>
      <c r="L111" s="2"/>
      <c r="M111" s="30" t="s">
        <v>84</v>
      </c>
      <c r="N111" s="2"/>
      <c r="O111" s="2"/>
      <c r="P111" s="2"/>
      <c r="Q111" s="2"/>
      <c r="R111" s="2"/>
      <c r="S111" s="2"/>
      <c r="T111" s="2"/>
      <c r="V111" s="12"/>
      <c r="W111" s="2"/>
      <c r="X111" s="2"/>
      <c r="Y111" s="2"/>
      <c r="Z111" s="2"/>
      <c r="AB111" s="2"/>
      <c r="AC111" s="2"/>
      <c r="AD111" s="2"/>
      <c r="AE111" s="2"/>
      <c r="AF111" s="2"/>
      <c r="AG111" s="2"/>
      <c r="AH111" s="2"/>
      <c r="AI111" s="2">
        <f t="shared" si="49"/>
        <v>0</v>
      </c>
      <c r="AM111" s="3" t="s">
        <v>9</v>
      </c>
      <c r="AN111" s="1"/>
      <c r="AO111" s="2"/>
      <c r="AP111" s="2"/>
      <c r="AQ111" s="2"/>
      <c r="AR111" s="2"/>
      <c r="AS111" s="1"/>
      <c r="AT111" s="2"/>
      <c r="AU111" s="2"/>
      <c r="AV111" s="2"/>
      <c r="AW111" s="2"/>
      <c r="AX111" s="1"/>
      <c r="AY111" s="2"/>
      <c r="AZ111" s="2"/>
      <c r="BA111" s="2"/>
      <c r="BB111" s="2"/>
      <c r="BC111" s="2"/>
    </row>
    <row r="112" spans="1:55" ht="15">
      <c r="A112" s="3" t="s">
        <v>9</v>
      </c>
      <c r="B112" s="2"/>
      <c r="C112" s="2"/>
      <c r="D112" s="2"/>
      <c r="E112" s="2"/>
      <c r="F112" s="2"/>
      <c r="G112" s="2"/>
      <c r="H112" s="2"/>
      <c r="I112" s="2"/>
      <c r="J112" s="2"/>
      <c r="K112" s="2">
        <f t="shared" si="48"/>
        <v>0</v>
      </c>
      <c r="L112" s="2"/>
      <c r="M112" s="3" t="s">
        <v>9</v>
      </c>
      <c r="N112" s="2"/>
      <c r="O112" s="2"/>
      <c r="P112" s="2"/>
      <c r="Q112" s="2"/>
      <c r="R112" s="2"/>
      <c r="S112" s="2"/>
      <c r="T112" s="2"/>
      <c r="V112" s="2"/>
      <c r="W112" s="2"/>
      <c r="X112" s="2"/>
      <c r="Y112" s="2"/>
      <c r="Z112" s="2"/>
      <c r="AB112" s="2"/>
      <c r="AC112" s="2"/>
      <c r="AD112" s="2"/>
      <c r="AE112" s="2"/>
      <c r="AF112" s="2"/>
      <c r="AG112" s="2"/>
      <c r="AH112" s="2"/>
      <c r="AI112" s="2">
        <f t="shared" si="49"/>
        <v>0</v>
      </c>
      <c r="AM112" s="3" t="s">
        <v>10</v>
      </c>
      <c r="AN112" s="1"/>
      <c r="AO112" s="2"/>
      <c r="AP112" s="2"/>
      <c r="AQ112" s="2"/>
      <c r="AR112" s="2"/>
      <c r="AS112" s="1"/>
      <c r="AT112" s="2"/>
      <c r="AU112" s="12"/>
      <c r="AV112" s="2"/>
      <c r="AW112" s="2"/>
      <c r="AX112" s="1"/>
      <c r="AY112" s="2"/>
      <c r="AZ112" s="2"/>
      <c r="BA112" s="2"/>
      <c r="BB112" s="2"/>
      <c r="BC112" s="2"/>
    </row>
    <row r="113" spans="1:55" ht="15">
      <c r="A113" s="3" t="s">
        <v>10</v>
      </c>
      <c r="B113" s="2"/>
      <c r="C113" s="2"/>
      <c r="D113" s="2"/>
      <c r="E113" s="2"/>
      <c r="F113" s="2"/>
      <c r="G113" s="2"/>
      <c r="H113" s="2"/>
      <c r="I113" s="2">
        <v>2</v>
      </c>
      <c r="J113" s="2"/>
      <c r="K113" s="2">
        <f t="shared" si="48"/>
        <v>2</v>
      </c>
      <c r="L113" s="2"/>
      <c r="M113" s="3" t="s">
        <v>10</v>
      </c>
      <c r="N113" s="2"/>
      <c r="O113" s="2"/>
      <c r="P113" s="2"/>
      <c r="Q113" s="2"/>
      <c r="R113" s="2"/>
      <c r="S113" s="2"/>
      <c r="T113" s="2"/>
      <c r="V113" s="2"/>
      <c r="W113" s="2">
        <v>2</v>
      </c>
      <c r="X113" s="2"/>
      <c r="Y113" s="2">
        <v>1</v>
      </c>
      <c r="Z113" s="2"/>
      <c r="AB113" s="2"/>
      <c r="AC113" s="2"/>
      <c r="AD113" s="2"/>
      <c r="AE113" s="2"/>
      <c r="AF113" s="2"/>
      <c r="AG113" s="2"/>
      <c r="AH113" s="2"/>
      <c r="AI113" s="2">
        <f t="shared" si="49"/>
        <v>3</v>
      </c>
      <c r="AM113" s="30" t="s">
        <v>86</v>
      </c>
      <c r="AN113" s="1"/>
      <c r="AO113" s="2"/>
      <c r="AP113" s="2"/>
      <c r="AQ113" s="2"/>
      <c r="AR113" s="2"/>
      <c r="AS113" s="1"/>
      <c r="AT113" s="2"/>
      <c r="AU113" s="12"/>
      <c r="AV113" s="2"/>
      <c r="AW113" s="2"/>
      <c r="AX113" s="1"/>
      <c r="AY113" s="2"/>
      <c r="AZ113" s="2"/>
      <c r="BA113" s="2"/>
      <c r="BB113" s="2"/>
      <c r="BC113" s="2"/>
    </row>
    <row r="114" spans="1:55" ht="15">
      <c r="A114" s="30" t="s">
        <v>86</v>
      </c>
      <c r="B114" s="2"/>
      <c r="C114" s="2"/>
      <c r="D114" s="2"/>
      <c r="E114" s="2"/>
      <c r="F114" s="2"/>
      <c r="G114" s="2"/>
      <c r="H114" s="2"/>
      <c r="I114" s="2"/>
      <c r="J114" s="2"/>
      <c r="K114" s="2">
        <f t="shared" si="48"/>
        <v>0</v>
      </c>
      <c r="L114" s="2"/>
      <c r="M114" s="30" t="s">
        <v>86</v>
      </c>
      <c r="N114" s="2"/>
      <c r="O114" s="2"/>
      <c r="P114" s="2"/>
      <c r="Q114" s="2"/>
      <c r="R114" s="2"/>
      <c r="S114" s="2"/>
      <c r="T114" s="2"/>
      <c r="V114" s="2"/>
      <c r="W114" s="2"/>
      <c r="X114" s="2"/>
      <c r="Y114" s="2"/>
      <c r="Z114" s="2"/>
      <c r="AB114" s="2"/>
      <c r="AC114" s="2"/>
      <c r="AD114" s="2"/>
      <c r="AE114" s="2"/>
      <c r="AF114" s="2"/>
      <c r="AG114" s="2"/>
      <c r="AH114" s="2"/>
      <c r="AI114" s="2">
        <f t="shared" si="49"/>
        <v>0</v>
      </c>
      <c r="AM114" s="30" t="s">
        <v>87</v>
      </c>
      <c r="AN114" s="1"/>
      <c r="AO114" s="2"/>
      <c r="AP114" s="2"/>
      <c r="AQ114" s="2"/>
      <c r="AR114" s="2"/>
      <c r="AS114" s="1"/>
      <c r="AT114" s="12"/>
      <c r="AU114" s="12"/>
      <c r="AV114" s="2"/>
      <c r="AW114" s="2"/>
      <c r="AX114" s="1"/>
      <c r="AY114" s="2"/>
      <c r="AZ114" s="2"/>
      <c r="BA114" s="2"/>
      <c r="BB114" s="2"/>
      <c r="BC114" s="2"/>
    </row>
    <row r="115" spans="1:55" ht="15">
      <c r="A115" s="30" t="s">
        <v>87</v>
      </c>
      <c r="B115" s="2"/>
      <c r="C115" s="2"/>
      <c r="D115" s="2"/>
      <c r="E115" s="2"/>
      <c r="F115" s="2"/>
      <c r="G115" s="2"/>
      <c r="H115" s="2"/>
      <c r="I115" s="2"/>
      <c r="J115" s="2"/>
      <c r="K115" s="2">
        <f t="shared" si="48"/>
        <v>0</v>
      </c>
      <c r="L115" s="2"/>
      <c r="M115" s="30" t="s">
        <v>87</v>
      </c>
      <c r="N115" s="2"/>
      <c r="O115" s="2"/>
      <c r="P115" s="2"/>
      <c r="Q115" s="2"/>
      <c r="R115" s="2"/>
      <c r="S115" s="2"/>
      <c r="T115" s="2"/>
      <c r="V115" s="2"/>
      <c r="W115" s="2"/>
      <c r="X115" s="2"/>
      <c r="Y115" s="2"/>
      <c r="Z115" s="2"/>
      <c r="AB115" s="2"/>
      <c r="AC115" s="2"/>
      <c r="AD115" s="2"/>
      <c r="AE115" s="2"/>
      <c r="AF115" s="2"/>
      <c r="AG115" s="2"/>
      <c r="AH115" s="2"/>
      <c r="AI115" s="2">
        <f t="shared" si="49"/>
        <v>0</v>
      </c>
      <c r="AM115" s="30" t="s">
        <v>78</v>
      </c>
      <c r="AN115" s="1"/>
      <c r="AO115" s="2"/>
      <c r="AP115" s="2"/>
      <c r="AQ115" s="2"/>
      <c r="AR115" s="2"/>
      <c r="AS115" s="1"/>
      <c r="AT115" s="2"/>
      <c r="AU115" s="2">
        <v>1</v>
      </c>
      <c r="AV115" s="2">
        <v>1</v>
      </c>
      <c r="AW115" s="2"/>
      <c r="AX115" s="1"/>
      <c r="AY115" s="2">
        <v>2</v>
      </c>
      <c r="AZ115" s="2"/>
      <c r="BA115" s="2"/>
      <c r="BB115" s="2"/>
      <c r="BC115" s="2"/>
    </row>
    <row r="116" spans="1:55" ht="15">
      <c r="A116" s="30" t="s">
        <v>78</v>
      </c>
      <c r="B116" s="2"/>
      <c r="C116" s="2"/>
      <c r="D116" s="2"/>
      <c r="E116" s="2"/>
      <c r="F116" s="2"/>
      <c r="G116" s="2"/>
      <c r="H116" s="2"/>
      <c r="I116" s="2"/>
      <c r="J116" s="2"/>
      <c r="K116" s="2">
        <f t="shared" si="48"/>
        <v>0</v>
      </c>
      <c r="L116" s="2"/>
      <c r="M116" s="30" t="s">
        <v>78</v>
      </c>
      <c r="N116" s="2"/>
      <c r="O116" s="2"/>
      <c r="P116" s="2"/>
      <c r="Q116" s="2"/>
      <c r="R116" s="2"/>
      <c r="S116" s="2"/>
      <c r="T116" s="2"/>
      <c r="V116" s="2"/>
      <c r="W116" s="2"/>
      <c r="X116" s="2"/>
      <c r="Y116" s="2"/>
      <c r="Z116" s="2"/>
      <c r="AB116" s="2"/>
      <c r="AC116" s="2"/>
      <c r="AD116" s="2"/>
      <c r="AE116" s="2"/>
      <c r="AF116" s="2"/>
      <c r="AG116" s="2"/>
      <c r="AH116" s="2"/>
      <c r="AI116" s="2">
        <f t="shared" si="49"/>
        <v>0</v>
      </c>
      <c r="AM116" s="3" t="s">
        <v>14</v>
      </c>
      <c r="AN116" s="1"/>
      <c r="AO116" s="2"/>
      <c r="AP116" s="2"/>
      <c r="AQ116" s="2"/>
      <c r="AR116" s="2"/>
      <c r="AS116" s="1"/>
      <c r="AT116" s="2"/>
      <c r="AU116" s="2"/>
      <c r="AV116" s="2"/>
      <c r="AW116" s="2"/>
      <c r="AX116" s="1"/>
      <c r="AY116" s="2"/>
      <c r="AZ116" s="2"/>
      <c r="BA116" s="2"/>
      <c r="BB116" s="2"/>
      <c r="BC116" s="2"/>
    </row>
    <row r="117" spans="1:55" ht="15">
      <c r="A117" s="3" t="s">
        <v>14</v>
      </c>
      <c r="B117" s="2"/>
      <c r="C117" s="2"/>
      <c r="D117" s="2"/>
      <c r="E117" s="2"/>
      <c r="F117" s="2"/>
      <c r="G117" s="2"/>
      <c r="H117" s="2"/>
      <c r="I117" s="2"/>
      <c r="J117" s="2"/>
      <c r="K117" s="2">
        <f t="shared" si="48"/>
        <v>0</v>
      </c>
      <c r="L117" s="2"/>
      <c r="M117" s="3" t="s">
        <v>14</v>
      </c>
      <c r="N117" s="2"/>
      <c r="O117" s="2"/>
      <c r="P117" s="2"/>
      <c r="Q117" s="2"/>
      <c r="R117" s="2"/>
      <c r="S117" s="2"/>
      <c r="T117" s="2"/>
      <c r="V117" s="2"/>
      <c r="W117" s="2"/>
      <c r="X117" s="2"/>
      <c r="Y117" s="2"/>
      <c r="Z117" s="2"/>
      <c r="AB117" s="2"/>
      <c r="AC117" s="2"/>
      <c r="AD117" s="2"/>
      <c r="AE117" s="2"/>
      <c r="AF117" s="2"/>
      <c r="AG117" s="2"/>
      <c r="AH117" s="2"/>
      <c r="AI117" s="2">
        <f t="shared" si="49"/>
        <v>0</v>
      </c>
      <c r="AM117" s="3" t="s">
        <v>15</v>
      </c>
      <c r="AN117" s="1"/>
      <c r="AO117" s="2"/>
      <c r="AP117" s="2"/>
      <c r="AQ117" s="2"/>
      <c r="AR117" s="2"/>
      <c r="AS117" s="1"/>
      <c r="AT117" s="2"/>
      <c r="AU117" s="2"/>
      <c r="AV117" s="2"/>
      <c r="AW117" s="2"/>
      <c r="AX117" s="1"/>
      <c r="AY117" s="2"/>
      <c r="AZ117" s="2"/>
      <c r="BA117" s="2"/>
      <c r="BB117" s="2"/>
      <c r="BC117" s="2"/>
    </row>
    <row r="118" spans="1:55" ht="15">
      <c r="A118" s="3" t="s">
        <v>15</v>
      </c>
      <c r="B118" s="2"/>
      <c r="C118" s="2"/>
      <c r="D118" s="2"/>
      <c r="E118" s="2"/>
      <c r="F118" s="2"/>
      <c r="G118" s="2"/>
      <c r="H118" s="2"/>
      <c r="I118" s="2"/>
      <c r="J118" s="2"/>
      <c r="K118" s="2">
        <f t="shared" si="48"/>
        <v>0</v>
      </c>
      <c r="L118" s="2"/>
      <c r="M118" s="3" t="s">
        <v>15</v>
      </c>
      <c r="N118" s="2"/>
      <c r="O118" s="2"/>
      <c r="P118" s="2"/>
      <c r="Q118" s="2"/>
      <c r="R118" s="2"/>
      <c r="S118" s="2"/>
      <c r="T118" s="2"/>
      <c r="V118" s="2"/>
      <c r="W118" s="2"/>
      <c r="X118" s="2"/>
      <c r="Y118" s="2"/>
      <c r="Z118" s="2"/>
      <c r="AB118" s="2"/>
      <c r="AC118" s="2"/>
      <c r="AD118" s="2"/>
      <c r="AE118" s="2"/>
      <c r="AF118" s="2"/>
      <c r="AG118" s="2"/>
      <c r="AH118" s="2"/>
      <c r="AI118" s="2">
        <f t="shared" si="49"/>
        <v>0</v>
      </c>
      <c r="AM118" s="30" t="s">
        <v>80</v>
      </c>
      <c r="AN118" s="1"/>
      <c r="AO118" s="2"/>
      <c r="AP118" s="2">
        <v>2</v>
      </c>
      <c r="AQ118" s="2"/>
      <c r="AR118" s="2">
        <v>3</v>
      </c>
      <c r="AS118" s="1">
        <v>3</v>
      </c>
      <c r="AT118" s="2">
        <v>4</v>
      </c>
      <c r="AU118" s="12">
        <v>1</v>
      </c>
      <c r="AV118" s="2"/>
      <c r="AW118" s="2"/>
      <c r="AX118" s="1"/>
      <c r="AY118" s="2"/>
      <c r="AZ118" s="2"/>
      <c r="BA118" s="2"/>
      <c r="BB118" s="2"/>
      <c r="BC118" s="2"/>
    </row>
    <row r="119" spans="1:55" ht="15">
      <c r="A119" s="30" t="s">
        <v>80</v>
      </c>
      <c r="B119" s="2"/>
      <c r="C119" s="2"/>
      <c r="D119" s="2"/>
      <c r="E119" s="2"/>
      <c r="F119" s="2"/>
      <c r="G119" s="2"/>
      <c r="H119" s="2"/>
      <c r="I119" s="2"/>
      <c r="J119" s="2"/>
      <c r="K119" s="2">
        <f t="shared" si="48"/>
        <v>0</v>
      </c>
      <c r="L119" s="2"/>
      <c r="M119" s="30" t="s">
        <v>80</v>
      </c>
      <c r="N119" s="2"/>
      <c r="O119" s="2"/>
      <c r="P119" s="2"/>
      <c r="Q119" s="2"/>
      <c r="R119" s="2"/>
      <c r="S119" s="2"/>
      <c r="T119" s="2"/>
      <c r="V119" s="2"/>
      <c r="W119" s="2"/>
      <c r="X119" s="2"/>
      <c r="Y119" s="2"/>
      <c r="Z119" s="2"/>
      <c r="AB119" s="2"/>
      <c r="AC119" s="2"/>
      <c r="AD119" s="2"/>
      <c r="AE119" s="2"/>
      <c r="AF119" s="2"/>
      <c r="AG119" s="2"/>
      <c r="AH119" s="2"/>
      <c r="AI119" s="2">
        <f t="shared" si="49"/>
        <v>0</v>
      </c>
      <c r="AM119" s="3" t="s">
        <v>17</v>
      </c>
      <c r="AN119" s="1"/>
      <c r="AO119" s="2">
        <v>1</v>
      </c>
      <c r="AP119" s="2">
        <v>2</v>
      </c>
      <c r="AQ119" s="2"/>
      <c r="AR119" s="2"/>
      <c r="AS119" s="1"/>
      <c r="AT119" s="12"/>
      <c r="AU119" s="12" t="s">
        <v>48</v>
      </c>
      <c r="AV119" s="2"/>
      <c r="AW119" s="2"/>
      <c r="AX119" s="1"/>
      <c r="AY119" s="2"/>
      <c r="AZ119" s="2"/>
      <c r="BA119" s="2"/>
      <c r="BB119" s="2"/>
      <c r="BC119" s="2"/>
    </row>
    <row r="120" spans="1:55" ht="15">
      <c r="A120" s="3" t="s">
        <v>17</v>
      </c>
      <c r="B120" s="2"/>
      <c r="C120" s="2"/>
      <c r="D120" s="2"/>
      <c r="E120" s="2"/>
      <c r="F120" s="2"/>
      <c r="G120" s="2"/>
      <c r="H120" s="2"/>
      <c r="I120" s="2"/>
      <c r="J120" s="2"/>
      <c r="K120" s="2">
        <f t="shared" si="48"/>
        <v>0</v>
      </c>
      <c r="L120" s="2"/>
      <c r="M120" s="3" t="s">
        <v>17</v>
      </c>
      <c r="N120" s="2"/>
      <c r="O120" s="2"/>
      <c r="P120" s="2"/>
      <c r="Q120" s="2"/>
      <c r="R120" s="2"/>
      <c r="S120" s="2"/>
      <c r="T120" s="2"/>
      <c r="V120" s="2"/>
      <c r="W120" s="2"/>
      <c r="X120" s="2"/>
      <c r="Y120" s="2"/>
      <c r="Z120" s="2"/>
      <c r="AB120" s="2"/>
      <c r="AC120" s="2"/>
      <c r="AD120" s="2"/>
      <c r="AE120" s="2"/>
      <c r="AF120" s="2"/>
      <c r="AG120" s="2"/>
      <c r="AH120" s="2"/>
      <c r="AI120" s="2">
        <f t="shared" si="49"/>
        <v>0</v>
      </c>
      <c r="AM120" s="3" t="s">
        <v>18</v>
      </c>
      <c r="AN120" s="1">
        <v>100</v>
      </c>
      <c r="AO120" s="2">
        <v>27</v>
      </c>
      <c r="AP120" s="2"/>
      <c r="AQ120" s="2"/>
      <c r="AR120" s="2">
        <v>1100</v>
      </c>
      <c r="AS120" s="1">
        <v>500</v>
      </c>
      <c r="AT120" s="2">
        <v>700</v>
      </c>
      <c r="AU120" s="12">
        <v>250</v>
      </c>
      <c r="AV120" s="2"/>
      <c r="AW120" s="12" t="s">
        <v>48</v>
      </c>
      <c r="AX120" s="1">
        <v>108</v>
      </c>
      <c r="AY120" s="12">
        <v>2000</v>
      </c>
      <c r="AZ120" s="2">
        <v>1900</v>
      </c>
      <c r="BA120" s="2"/>
      <c r="BB120" s="2"/>
      <c r="BC120" s="2">
        <v>2950</v>
      </c>
    </row>
    <row r="121" spans="1:55" ht="15">
      <c r="A121" s="3" t="s">
        <v>18</v>
      </c>
      <c r="B121" s="2"/>
      <c r="C121" s="2"/>
      <c r="D121" s="2"/>
      <c r="E121" s="2"/>
      <c r="F121" s="2"/>
      <c r="G121" s="2"/>
      <c r="H121" s="2">
        <v>550</v>
      </c>
      <c r="I121" s="2">
        <v>21</v>
      </c>
      <c r="J121" s="2"/>
      <c r="K121" s="2">
        <f t="shared" si="48"/>
        <v>571</v>
      </c>
      <c r="L121" s="2"/>
      <c r="M121" s="3" t="s">
        <v>18</v>
      </c>
      <c r="N121" s="2"/>
      <c r="O121" s="2"/>
      <c r="P121" s="2"/>
      <c r="Q121" s="2"/>
      <c r="R121" s="2"/>
      <c r="S121" s="2"/>
      <c r="T121" s="2"/>
      <c r="V121" s="12">
        <v>130</v>
      </c>
      <c r="W121" s="12"/>
      <c r="X121" s="12">
        <v>3</v>
      </c>
      <c r="Y121" s="12" t="s">
        <v>48</v>
      </c>
      <c r="Z121" s="2"/>
      <c r="AA121" s="12">
        <v>100</v>
      </c>
      <c r="AB121" s="2"/>
      <c r="AC121" s="2"/>
      <c r="AD121" s="2"/>
      <c r="AE121" s="2"/>
      <c r="AF121" s="2"/>
      <c r="AG121" s="2">
        <v>195</v>
      </c>
      <c r="AH121" s="2">
        <v>25</v>
      </c>
      <c r="AI121" s="2">
        <f t="shared" si="49"/>
        <v>453</v>
      </c>
      <c r="AM121" s="3" t="s">
        <v>19</v>
      </c>
      <c r="AN121" s="1"/>
      <c r="AO121" s="2"/>
      <c r="AP121" s="2"/>
      <c r="AQ121" s="2"/>
      <c r="AR121" s="2"/>
      <c r="AS121" s="1"/>
      <c r="AT121" s="12"/>
      <c r="AU121" s="12"/>
      <c r="AV121" s="12"/>
      <c r="AW121" s="12" t="s">
        <v>48</v>
      </c>
      <c r="AX121" s="1"/>
      <c r="AY121" s="2"/>
      <c r="AZ121" s="2"/>
      <c r="BA121" s="2"/>
      <c r="BB121" s="2"/>
      <c r="BC121" s="2"/>
    </row>
    <row r="122" spans="1:55" ht="15">
      <c r="A122" s="3" t="s">
        <v>19</v>
      </c>
      <c r="B122" s="2"/>
      <c r="C122" s="2"/>
      <c r="D122" s="2"/>
      <c r="E122" s="2"/>
      <c r="F122" s="2"/>
      <c r="G122" s="2"/>
      <c r="H122" s="2">
        <v>22</v>
      </c>
      <c r="I122" s="2">
        <v>136</v>
      </c>
      <c r="J122" s="2"/>
      <c r="K122" s="2">
        <f t="shared" si="48"/>
        <v>158</v>
      </c>
      <c r="L122" s="2"/>
      <c r="M122" s="3" t="s">
        <v>19</v>
      </c>
      <c r="N122" s="2"/>
      <c r="O122" s="2"/>
      <c r="P122" s="2"/>
      <c r="Q122" s="2"/>
      <c r="R122" s="2"/>
      <c r="S122" s="2"/>
      <c r="T122" s="2"/>
      <c r="V122" s="12">
        <v>22</v>
      </c>
      <c r="W122" s="12">
        <v>12</v>
      </c>
      <c r="X122" s="12">
        <v>10</v>
      </c>
      <c r="Y122" s="12">
        <v>2</v>
      </c>
      <c r="Z122" s="12"/>
      <c r="AA122" s="12">
        <v>5</v>
      </c>
      <c r="AB122" s="2"/>
      <c r="AC122" s="2"/>
      <c r="AD122" s="2"/>
      <c r="AE122" s="2"/>
      <c r="AF122" s="2"/>
      <c r="AG122" s="2">
        <v>15</v>
      </c>
      <c r="AH122" s="2"/>
      <c r="AI122" s="2">
        <f t="shared" si="49"/>
        <v>66</v>
      </c>
      <c r="AM122" s="16" t="s">
        <v>49</v>
      </c>
      <c r="AN122" s="1"/>
      <c r="AO122" s="2"/>
      <c r="AP122" s="2"/>
      <c r="AQ122" s="2"/>
      <c r="AR122" s="2"/>
      <c r="AS122" s="1"/>
      <c r="AT122" s="12"/>
      <c r="AU122" s="12"/>
      <c r="AV122" s="12"/>
      <c r="AW122" s="12"/>
      <c r="AX122" s="1"/>
      <c r="AY122" s="2"/>
      <c r="AZ122" s="2"/>
      <c r="BA122" s="2"/>
      <c r="BB122" s="2"/>
      <c r="BC122" s="2">
        <v>1</v>
      </c>
    </row>
    <row r="123" spans="1:50" s="2" customFormat="1" ht="15">
      <c r="A123" s="14" t="s">
        <v>49</v>
      </c>
      <c r="H123" s="2">
        <v>1</v>
      </c>
      <c r="K123" s="2">
        <f t="shared" si="48"/>
        <v>1</v>
      </c>
      <c r="M123" s="16" t="s">
        <v>49</v>
      </c>
      <c r="V123" s="12"/>
      <c r="W123" s="12"/>
      <c r="X123" s="12"/>
      <c r="Y123" s="12"/>
      <c r="AI123" s="2">
        <f t="shared" si="49"/>
        <v>0</v>
      </c>
      <c r="AM123" s="3" t="s">
        <v>30</v>
      </c>
      <c r="AN123" s="1"/>
      <c r="AP123" s="2">
        <v>300</v>
      </c>
      <c r="AS123" s="1"/>
      <c r="AV123" s="2">
        <v>40</v>
      </c>
      <c r="AX123" s="1"/>
    </row>
    <row r="124" spans="1:55" ht="15">
      <c r="A124" s="3" t="s">
        <v>30</v>
      </c>
      <c r="B124" s="2"/>
      <c r="C124" s="2"/>
      <c r="D124" s="2">
        <v>7</v>
      </c>
      <c r="E124" s="2"/>
      <c r="F124" s="2"/>
      <c r="G124" s="2"/>
      <c r="H124" s="2"/>
      <c r="I124" s="2"/>
      <c r="J124" s="2"/>
      <c r="K124" s="2">
        <f t="shared" si="48"/>
        <v>7</v>
      </c>
      <c r="L124" s="2"/>
      <c r="M124" s="3" t="s">
        <v>30</v>
      </c>
      <c r="N124" s="2"/>
      <c r="O124" s="2"/>
      <c r="P124" s="2"/>
      <c r="Q124" s="2"/>
      <c r="R124" s="2"/>
      <c r="S124" s="2"/>
      <c r="T124" s="2"/>
      <c r="U124" s="2"/>
      <c r="V124" s="2"/>
      <c r="W124" s="12"/>
      <c r="X124" s="12"/>
      <c r="Y124" s="2"/>
      <c r="Z124" s="2"/>
      <c r="AB124" s="2"/>
      <c r="AC124" s="2"/>
      <c r="AD124" s="2"/>
      <c r="AE124" s="2"/>
      <c r="AF124" s="2"/>
      <c r="AG124" s="2"/>
      <c r="AH124" s="2"/>
      <c r="AI124" s="2">
        <f t="shared" si="49"/>
        <v>0</v>
      </c>
      <c r="AM124" s="30" t="s">
        <v>82</v>
      </c>
      <c r="AN124" s="1"/>
      <c r="AO124" s="2">
        <v>1</v>
      </c>
      <c r="AP124" s="2">
        <v>1</v>
      </c>
      <c r="AQ124" s="2"/>
      <c r="AR124" s="2">
        <v>1</v>
      </c>
      <c r="AS124" s="1"/>
      <c r="AT124" s="2"/>
      <c r="AU124" s="2"/>
      <c r="AV124" s="2"/>
      <c r="AW124" s="2"/>
      <c r="AX124" s="1"/>
      <c r="AY124" s="2"/>
      <c r="AZ124" s="2"/>
      <c r="BA124" s="2"/>
      <c r="BB124" s="2"/>
      <c r="BC124" s="2"/>
    </row>
    <row r="125" spans="1:55" ht="15">
      <c r="A125" s="30" t="s">
        <v>82</v>
      </c>
      <c r="B125" s="2"/>
      <c r="C125" s="2"/>
      <c r="D125" s="2"/>
      <c r="E125" s="2"/>
      <c r="F125" s="2"/>
      <c r="G125" s="2"/>
      <c r="H125" s="2"/>
      <c r="I125" s="2"/>
      <c r="J125" s="2"/>
      <c r="K125" s="2">
        <f t="shared" si="48"/>
        <v>0</v>
      </c>
      <c r="L125" s="2"/>
      <c r="M125" s="30" t="s">
        <v>82</v>
      </c>
      <c r="N125" s="2"/>
      <c r="O125" s="2"/>
      <c r="P125" s="2"/>
      <c r="Q125" s="2"/>
      <c r="R125" s="2"/>
      <c r="S125" s="2"/>
      <c r="T125" s="2"/>
      <c r="U125" s="2"/>
      <c r="V125" s="2"/>
      <c r="W125" s="12"/>
      <c r="X125" s="12"/>
      <c r="Y125" s="2"/>
      <c r="Z125" s="2"/>
      <c r="AB125" s="2"/>
      <c r="AC125" s="2"/>
      <c r="AD125" s="2"/>
      <c r="AE125" s="2"/>
      <c r="AF125" s="2"/>
      <c r="AG125" s="2"/>
      <c r="AH125" s="2"/>
      <c r="AI125" s="2">
        <f t="shared" si="49"/>
        <v>0</v>
      </c>
      <c r="AM125" s="3" t="s">
        <v>21</v>
      </c>
      <c r="AN125" s="1"/>
      <c r="AO125" s="2"/>
      <c r="AP125" s="2"/>
      <c r="AQ125" s="2"/>
      <c r="AR125" s="2"/>
      <c r="AS125" s="1"/>
      <c r="AT125" s="2"/>
      <c r="AU125" s="2"/>
      <c r="AV125" s="2"/>
      <c r="AW125" s="2"/>
      <c r="AX125" s="1"/>
      <c r="AY125" s="2"/>
      <c r="AZ125" s="2"/>
      <c r="BA125" s="2"/>
      <c r="BB125" s="2"/>
      <c r="BC125" s="2"/>
    </row>
    <row r="126" spans="1:55" ht="15">
      <c r="A126" s="3" t="s">
        <v>21</v>
      </c>
      <c r="B126" s="2"/>
      <c r="C126" s="2"/>
      <c r="D126" s="2"/>
      <c r="E126" s="2"/>
      <c r="F126" s="2"/>
      <c r="G126" s="2"/>
      <c r="H126" s="2"/>
      <c r="I126" s="2"/>
      <c r="J126" s="2"/>
      <c r="K126" s="2">
        <f t="shared" si="48"/>
        <v>0</v>
      </c>
      <c r="L126" s="2"/>
      <c r="M126" s="3" t="s">
        <v>21</v>
      </c>
      <c r="N126" s="2"/>
      <c r="O126" s="2"/>
      <c r="P126" s="2"/>
      <c r="Q126" s="2"/>
      <c r="R126" s="2"/>
      <c r="S126" s="2"/>
      <c r="T126" s="2"/>
      <c r="U126" s="2"/>
      <c r="V126" s="2"/>
      <c r="W126" s="12"/>
      <c r="X126" s="12"/>
      <c r="Y126" s="2"/>
      <c r="Z126" s="2"/>
      <c r="AB126" s="2"/>
      <c r="AC126" s="2"/>
      <c r="AD126" s="2"/>
      <c r="AE126" s="2"/>
      <c r="AF126" s="2"/>
      <c r="AG126" s="2"/>
      <c r="AH126" s="2"/>
      <c r="AI126" s="2">
        <f t="shared" si="49"/>
        <v>0</v>
      </c>
      <c r="AM126" s="3" t="s">
        <v>22</v>
      </c>
      <c r="AN126" s="1">
        <v>16</v>
      </c>
      <c r="AO126" s="2">
        <v>21</v>
      </c>
      <c r="AP126" s="2">
        <v>100</v>
      </c>
      <c r="AQ126" s="2"/>
      <c r="AR126" s="2">
        <v>92</v>
      </c>
      <c r="AS126" s="1">
        <v>100</v>
      </c>
      <c r="AT126" s="12">
        <v>89</v>
      </c>
      <c r="AU126" s="12">
        <v>39</v>
      </c>
      <c r="AV126" s="12" t="s">
        <v>48</v>
      </c>
      <c r="AW126" s="12" t="s">
        <v>48</v>
      </c>
      <c r="AX126" s="1"/>
      <c r="AY126" s="2">
        <v>50</v>
      </c>
      <c r="AZ126" s="2">
        <v>110</v>
      </c>
      <c r="BA126" s="2"/>
      <c r="BB126" s="2"/>
      <c r="BC126" s="2">
        <v>120</v>
      </c>
    </row>
    <row r="127" spans="1:55" ht="15">
      <c r="A127" s="3" t="s">
        <v>22</v>
      </c>
      <c r="B127" s="2"/>
      <c r="C127" s="2"/>
      <c r="D127" s="2"/>
      <c r="E127" s="2"/>
      <c r="F127" s="2"/>
      <c r="G127" s="2"/>
      <c r="H127" s="2">
        <v>2</v>
      </c>
      <c r="I127" s="2"/>
      <c r="J127" s="2"/>
      <c r="K127" s="2">
        <f t="shared" si="48"/>
        <v>2</v>
      </c>
      <c r="L127" s="2"/>
      <c r="M127" s="3" t="s">
        <v>22</v>
      </c>
      <c r="N127" s="2"/>
      <c r="O127" s="2"/>
      <c r="P127" s="2"/>
      <c r="Q127" s="2"/>
      <c r="R127" s="2"/>
      <c r="S127" s="2"/>
      <c r="T127" s="2"/>
      <c r="U127" s="2"/>
      <c r="V127" s="2">
        <v>35</v>
      </c>
      <c r="W127" s="12"/>
      <c r="X127" s="12" t="s">
        <v>48</v>
      </c>
      <c r="Y127" s="12" t="s">
        <v>48</v>
      </c>
      <c r="Z127" s="2"/>
      <c r="AA127">
        <v>5</v>
      </c>
      <c r="AB127" s="2"/>
      <c r="AC127" s="2"/>
      <c r="AD127" s="2"/>
      <c r="AE127" s="2"/>
      <c r="AF127" s="2"/>
      <c r="AG127" s="2">
        <v>5</v>
      </c>
      <c r="AH127" s="2"/>
      <c r="AI127" s="2">
        <f t="shared" si="49"/>
        <v>45</v>
      </c>
      <c r="AM127" s="30" t="s">
        <v>76</v>
      </c>
      <c r="AN127" s="1"/>
      <c r="AO127" s="2"/>
      <c r="AP127" s="2"/>
      <c r="AQ127" s="2"/>
      <c r="AR127" s="2"/>
      <c r="AS127" s="1"/>
      <c r="AT127" s="2"/>
      <c r="AU127" s="2"/>
      <c r="AV127" s="2"/>
      <c r="AW127" s="2"/>
      <c r="AX127" s="1"/>
      <c r="AY127" s="2"/>
      <c r="AZ127" s="2"/>
      <c r="BA127" s="2"/>
      <c r="BB127" s="2"/>
      <c r="BC127" s="2"/>
    </row>
    <row r="128" spans="1:55" ht="15">
      <c r="A128" s="30" t="s">
        <v>76</v>
      </c>
      <c r="B128" s="2"/>
      <c r="C128" s="2"/>
      <c r="D128" s="2"/>
      <c r="E128" s="2"/>
      <c r="F128" s="2"/>
      <c r="G128" s="2"/>
      <c r="H128" s="2"/>
      <c r="I128" s="2"/>
      <c r="J128" s="2"/>
      <c r="K128" s="2">
        <f t="shared" si="48"/>
        <v>0</v>
      </c>
      <c r="L128" s="2"/>
      <c r="M128" s="30" t="s">
        <v>76</v>
      </c>
      <c r="N128" s="2"/>
      <c r="O128" s="2"/>
      <c r="P128" s="2"/>
      <c r="Q128" s="2"/>
      <c r="R128" s="2"/>
      <c r="S128" s="2"/>
      <c r="T128" s="2"/>
      <c r="U128" s="2"/>
      <c r="V128" s="2"/>
      <c r="W128" s="2"/>
      <c r="X128" s="2"/>
      <c r="Y128" s="2"/>
      <c r="Z128" s="2"/>
      <c r="AB128" s="2"/>
      <c r="AC128" s="2"/>
      <c r="AD128" s="2"/>
      <c r="AE128" s="2"/>
      <c r="AF128" s="2"/>
      <c r="AG128" s="2"/>
      <c r="AH128" s="2"/>
      <c r="AI128" s="2">
        <f t="shared" si="49"/>
        <v>0</v>
      </c>
      <c r="AM128" s="30" t="s">
        <v>88</v>
      </c>
      <c r="AN128" s="1"/>
      <c r="AO128" s="2"/>
      <c r="AP128" s="2"/>
      <c r="AQ128" s="2"/>
      <c r="AR128" s="2"/>
      <c r="AS128" s="1"/>
      <c r="AT128" s="2"/>
      <c r="AU128" s="2"/>
      <c r="AV128" s="2"/>
      <c r="AW128" s="2"/>
      <c r="AX128" s="1"/>
      <c r="AY128" s="2"/>
      <c r="AZ128" s="2"/>
      <c r="BA128" s="2"/>
      <c r="BB128" s="2"/>
      <c r="BC128" s="2"/>
    </row>
    <row r="129" spans="1:55" ht="15">
      <c r="A129" s="30" t="s">
        <v>88</v>
      </c>
      <c r="B129" s="2"/>
      <c r="C129" s="2"/>
      <c r="D129" s="2"/>
      <c r="E129" s="2"/>
      <c r="F129" s="2"/>
      <c r="G129" s="2"/>
      <c r="H129" s="2"/>
      <c r="I129" s="2"/>
      <c r="J129" s="2"/>
      <c r="K129" s="2">
        <f t="shared" si="48"/>
        <v>0</v>
      </c>
      <c r="L129" s="2"/>
      <c r="M129" s="30" t="s">
        <v>88</v>
      </c>
      <c r="N129" s="2"/>
      <c r="O129" s="2"/>
      <c r="P129" s="2"/>
      <c r="Q129" s="2"/>
      <c r="R129" s="2"/>
      <c r="S129" s="2"/>
      <c r="T129" s="2"/>
      <c r="U129" s="2"/>
      <c r="V129" s="2"/>
      <c r="W129" s="2"/>
      <c r="X129" s="2"/>
      <c r="Y129" s="2"/>
      <c r="Z129" s="2"/>
      <c r="AB129" s="2"/>
      <c r="AC129" s="2"/>
      <c r="AD129" s="2"/>
      <c r="AE129" s="2"/>
      <c r="AF129" s="2"/>
      <c r="AG129" s="2"/>
      <c r="AH129" s="2"/>
      <c r="AI129" s="2">
        <f t="shared" si="49"/>
        <v>0</v>
      </c>
      <c r="AM129" s="30" t="s">
        <v>89</v>
      </c>
      <c r="AN129" s="1"/>
      <c r="AO129" s="2"/>
      <c r="AP129" s="2"/>
      <c r="AQ129" s="2"/>
      <c r="AR129" s="2"/>
      <c r="AS129" s="1"/>
      <c r="AT129" s="2"/>
      <c r="AU129" s="2"/>
      <c r="AV129" s="2"/>
      <c r="AW129" s="2"/>
      <c r="AX129" s="1"/>
      <c r="AY129" s="2"/>
      <c r="AZ129" s="2"/>
      <c r="BA129" s="2"/>
      <c r="BB129" s="2"/>
      <c r="BC129" s="2"/>
    </row>
    <row r="130" spans="1:55" ht="15">
      <c r="A130" s="30" t="s">
        <v>89</v>
      </c>
      <c r="B130" s="2"/>
      <c r="C130" s="2"/>
      <c r="D130" s="2"/>
      <c r="E130" s="2"/>
      <c r="F130" s="2"/>
      <c r="G130" s="2"/>
      <c r="H130" s="2"/>
      <c r="I130" s="2"/>
      <c r="J130" s="2"/>
      <c r="K130" s="2">
        <f t="shared" si="48"/>
        <v>0</v>
      </c>
      <c r="L130" s="2"/>
      <c r="M130" s="30" t="s">
        <v>89</v>
      </c>
      <c r="N130" s="2"/>
      <c r="O130" s="2"/>
      <c r="P130" s="2"/>
      <c r="Q130" s="2"/>
      <c r="R130" s="2"/>
      <c r="S130" s="2"/>
      <c r="T130" s="2"/>
      <c r="U130" s="2"/>
      <c r="V130" s="2"/>
      <c r="W130" s="2"/>
      <c r="X130" s="2"/>
      <c r="Y130" s="2"/>
      <c r="Z130" s="2"/>
      <c r="AB130" s="2"/>
      <c r="AC130" s="2"/>
      <c r="AD130" s="2"/>
      <c r="AE130" s="2"/>
      <c r="AF130" s="2"/>
      <c r="AG130" s="2"/>
      <c r="AH130" s="2"/>
      <c r="AI130" s="2">
        <f t="shared" si="49"/>
        <v>0</v>
      </c>
      <c r="AM130" s="3" t="s">
        <v>25</v>
      </c>
      <c r="AN130" s="1"/>
      <c r="AO130" s="2">
        <v>6</v>
      </c>
      <c r="AP130" s="2"/>
      <c r="AQ130" s="2"/>
      <c r="AR130" s="2">
        <v>1</v>
      </c>
      <c r="AS130" s="1"/>
      <c r="AT130" s="2">
        <v>3</v>
      </c>
      <c r="AU130" s="12">
        <v>6</v>
      </c>
      <c r="AV130" s="2"/>
      <c r="AW130" s="2"/>
      <c r="AX130" s="1"/>
      <c r="AY130" s="2">
        <v>1</v>
      </c>
      <c r="AZ130" s="2"/>
      <c r="BA130" s="2"/>
      <c r="BB130" s="2"/>
      <c r="BC130" s="2"/>
    </row>
    <row r="131" spans="1:55" ht="15">
      <c r="A131" s="3" t="s">
        <v>25</v>
      </c>
      <c r="B131" s="2"/>
      <c r="C131" s="2"/>
      <c r="D131" s="2"/>
      <c r="E131" s="2"/>
      <c r="F131" s="2"/>
      <c r="G131" s="2"/>
      <c r="H131" s="2"/>
      <c r="I131" s="2"/>
      <c r="J131" s="2"/>
      <c r="K131" s="2">
        <f t="shared" si="48"/>
        <v>0</v>
      </c>
      <c r="L131" s="2"/>
      <c r="M131" s="3" t="s">
        <v>25</v>
      </c>
      <c r="N131" s="2"/>
      <c r="O131" s="2"/>
      <c r="P131" s="2"/>
      <c r="Q131" s="2"/>
      <c r="R131" s="2"/>
      <c r="S131" s="2"/>
      <c r="T131" s="2"/>
      <c r="U131" s="2"/>
      <c r="V131" s="2"/>
      <c r="W131" s="2"/>
      <c r="X131" s="2"/>
      <c r="Y131" s="2"/>
      <c r="Z131" s="2"/>
      <c r="AB131" s="2"/>
      <c r="AC131" s="2"/>
      <c r="AD131" s="2"/>
      <c r="AE131" s="2"/>
      <c r="AF131" s="2"/>
      <c r="AG131" s="2"/>
      <c r="AH131" s="2"/>
      <c r="AI131" s="2">
        <f t="shared" si="49"/>
        <v>0</v>
      </c>
      <c r="AM131" s="30" t="s">
        <v>90</v>
      </c>
      <c r="AN131" s="1"/>
      <c r="AO131" s="2"/>
      <c r="AP131" s="2"/>
      <c r="AQ131" s="2"/>
      <c r="AR131" s="2"/>
      <c r="AS131" s="1"/>
      <c r="AT131" s="2"/>
      <c r="AU131" s="12"/>
      <c r="AV131" s="2"/>
      <c r="AW131" s="2"/>
      <c r="AX131" s="1"/>
      <c r="AY131" s="2"/>
      <c r="AZ131" s="2"/>
      <c r="BA131" s="2"/>
      <c r="BB131" s="2"/>
      <c r="BC131" s="2"/>
    </row>
    <row r="132" spans="1:55" ht="15">
      <c r="A132" s="30" t="s">
        <v>90</v>
      </c>
      <c r="B132" s="2"/>
      <c r="C132" s="2"/>
      <c r="D132" s="2"/>
      <c r="E132" s="2"/>
      <c r="F132" s="2"/>
      <c r="G132" s="2"/>
      <c r="H132" s="2"/>
      <c r="I132" s="2"/>
      <c r="J132" s="2"/>
      <c r="K132" s="2">
        <f t="shared" si="48"/>
        <v>0</v>
      </c>
      <c r="L132" s="2"/>
      <c r="M132" s="30" t="s">
        <v>90</v>
      </c>
      <c r="N132" s="2"/>
      <c r="O132" s="2"/>
      <c r="P132" s="2"/>
      <c r="Q132" s="2"/>
      <c r="R132" s="2"/>
      <c r="S132" s="2"/>
      <c r="T132" s="2"/>
      <c r="U132" s="2"/>
      <c r="V132" s="2"/>
      <c r="W132" s="2"/>
      <c r="X132" s="2"/>
      <c r="Y132" s="2"/>
      <c r="Z132" s="2"/>
      <c r="AB132" s="2"/>
      <c r="AC132" s="2"/>
      <c r="AD132" s="2"/>
      <c r="AE132" s="2"/>
      <c r="AF132" s="2"/>
      <c r="AG132" s="2"/>
      <c r="AH132" s="2"/>
      <c r="AI132" s="2">
        <f t="shared" si="49"/>
        <v>0</v>
      </c>
      <c r="AM132" s="30" t="s">
        <v>83</v>
      </c>
      <c r="AN132" s="1">
        <v>4</v>
      </c>
      <c r="AO132" s="2"/>
      <c r="AP132" s="2">
        <v>6</v>
      </c>
      <c r="AQ132" s="2"/>
      <c r="AR132" s="2"/>
      <c r="AS132" s="1">
        <v>3</v>
      </c>
      <c r="AT132" s="12"/>
      <c r="AU132" s="2"/>
      <c r="AV132" s="12" t="s">
        <v>48</v>
      </c>
      <c r="AW132" s="12" t="s">
        <v>48</v>
      </c>
      <c r="AX132" s="1"/>
      <c r="AY132" s="2"/>
      <c r="AZ132" s="2"/>
      <c r="BA132" s="2"/>
      <c r="BB132" s="2"/>
      <c r="BC132" s="2">
        <v>28</v>
      </c>
    </row>
    <row r="133" spans="1:55" ht="15">
      <c r="A133" s="30" t="s">
        <v>83</v>
      </c>
      <c r="B133" s="2"/>
      <c r="C133" s="2"/>
      <c r="D133" s="2"/>
      <c r="E133" s="2"/>
      <c r="F133" s="2"/>
      <c r="G133" s="2"/>
      <c r="H133" s="2">
        <v>3</v>
      </c>
      <c r="I133" s="2"/>
      <c r="J133" s="2"/>
      <c r="K133" s="2">
        <f t="shared" si="48"/>
        <v>3</v>
      </c>
      <c r="L133" s="2"/>
      <c r="M133" s="30" t="s">
        <v>83</v>
      </c>
      <c r="N133" s="2"/>
      <c r="O133" s="2"/>
      <c r="P133" s="2"/>
      <c r="Q133" s="2"/>
      <c r="R133" s="2"/>
      <c r="S133" s="2"/>
      <c r="T133" s="2"/>
      <c r="U133" s="2"/>
      <c r="V133" s="2"/>
      <c r="W133" s="2"/>
      <c r="X133" s="2"/>
      <c r="Y133" s="2"/>
      <c r="Z133" s="2"/>
      <c r="AB133" s="2"/>
      <c r="AC133" s="2"/>
      <c r="AD133" s="2"/>
      <c r="AE133" s="2"/>
      <c r="AF133" s="2"/>
      <c r="AG133" s="2"/>
      <c r="AH133" s="2"/>
      <c r="AI133" s="2">
        <f t="shared" si="49"/>
        <v>0</v>
      </c>
      <c r="AM133" s="3" t="s">
        <v>28</v>
      </c>
      <c r="AN133" s="1"/>
      <c r="AO133" s="2"/>
      <c r="AP133" s="2"/>
      <c r="AQ133" s="2"/>
      <c r="AR133" s="2"/>
      <c r="AS133" s="1"/>
      <c r="AT133" s="2"/>
      <c r="AU133" s="2"/>
      <c r="AV133" s="2"/>
      <c r="AW133" s="2"/>
      <c r="AX133" s="1"/>
      <c r="AY133" s="2"/>
      <c r="AZ133" s="2"/>
      <c r="BA133" s="2"/>
      <c r="BB133" s="2"/>
      <c r="BC133" s="2"/>
    </row>
    <row r="134" spans="1:55" ht="15">
      <c r="A134" s="3" t="s">
        <v>28</v>
      </c>
      <c r="B134" s="2"/>
      <c r="C134" s="2"/>
      <c r="D134" s="2"/>
      <c r="E134" s="2"/>
      <c r="F134" s="2"/>
      <c r="G134" s="2"/>
      <c r="H134" s="2"/>
      <c r="I134" s="2"/>
      <c r="J134" s="2"/>
      <c r="K134" s="2">
        <f t="shared" si="48"/>
        <v>0</v>
      </c>
      <c r="L134" s="2"/>
      <c r="M134" s="3" t="s">
        <v>28</v>
      </c>
      <c r="N134" s="2"/>
      <c r="O134" s="2"/>
      <c r="P134" s="2"/>
      <c r="Q134" s="2"/>
      <c r="R134" s="2"/>
      <c r="S134" s="2"/>
      <c r="T134" s="2"/>
      <c r="U134" s="2"/>
      <c r="V134" s="2"/>
      <c r="W134" s="2"/>
      <c r="X134" s="2"/>
      <c r="Y134" s="2"/>
      <c r="Z134" s="2"/>
      <c r="AB134" s="2"/>
      <c r="AC134" s="2"/>
      <c r="AD134" s="2"/>
      <c r="AE134" s="2"/>
      <c r="AF134" s="2"/>
      <c r="AG134" s="2"/>
      <c r="AH134" s="2"/>
      <c r="AI134" s="2">
        <f t="shared" si="49"/>
        <v>0</v>
      </c>
      <c r="AM134" s="30" t="s">
        <v>91</v>
      </c>
      <c r="AN134" s="1"/>
      <c r="AO134" s="2"/>
      <c r="AP134" s="2"/>
      <c r="AQ134" s="2"/>
      <c r="AR134" s="2"/>
      <c r="AS134" s="1"/>
      <c r="AT134" s="2"/>
      <c r="AU134" s="2"/>
      <c r="AV134" s="2"/>
      <c r="AW134" s="2"/>
      <c r="AX134" s="1"/>
      <c r="AY134" s="2"/>
      <c r="AZ134" s="2"/>
      <c r="BA134" s="2"/>
      <c r="BB134" s="2"/>
      <c r="BC134" s="2"/>
    </row>
    <row r="135" spans="1:50" s="2" customFormat="1" ht="15">
      <c r="A135" s="30" t="s">
        <v>91</v>
      </c>
      <c r="K135" s="2">
        <f t="shared" si="48"/>
        <v>0</v>
      </c>
      <c r="M135" s="30" t="s">
        <v>91</v>
      </c>
      <c r="AI135" s="2">
        <f t="shared" si="49"/>
        <v>0</v>
      </c>
      <c r="AM135" s="3" t="s">
        <v>29</v>
      </c>
      <c r="AN135" s="1"/>
      <c r="AS135" s="1"/>
      <c r="AX135" s="1"/>
    </row>
    <row r="136" spans="1:55" ht="15">
      <c r="A136" s="3" t="s">
        <v>29</v>
      </c>
      <c r="B136" s="2"/>
      <c r="C136" s="2"/>
      <c r="D136" s="2"/>
      <c r="E136" s="2"/>
      <c r="F136" s="2"/>
      <c r="G136" s="2"/>
      <c r="H136" s="2"/>
      <c r="I136" s="2"/>
      <c r="J136" s="2"/>
      <c r="K136" s="2">
        <f t="shared" si="48"/>
        <v>0</v>
      </c>
      <c r="L136" s="2"/>
      <c r="M136" s="3" t="s">
        <v>29</v>
      </c>
      <c r="N136" s="2"/>
      <c r="O136" s="2"/>
      <c r="P136" s="2"/>
      <c r="Q136" s="2"/>
      <c r="R136" s="2"/>
      <c r="S136" s="2"/>
      <c r="T136" s="2"/>
      <c r="U136" s="2"/>
      <c r="V136" s="2"/>
      <c r="W136" s="2"/>
      <c r="X136" s="2"/>
      <c r="Y136" s="2"/>
      <c r="Z136" s="2"/>
      <c r="AB136" s="2"/>
      <c r="AC136" s="2"/>
      <c r="AD136" s="2"/>
      <c r="AE136" s="2"/>
      <c r="AF136" s="2"/>
      <c r="AG136" s="2"/>
      <c r="AH136" s="2"/>
      <c r="AI136" s="2">
        <f t="shared" si="49"/>
        <v>0</v>
      </c>
      <c r="AM136" s="3" t="s">
        <v>36</v>
      </c>
      <c r="AN136" s="1"/>
      <c r="AO136" s="2"/>
      <c r="AP136" s="2"/>
      <c r="AQ136" s="2"/>
      <c r="AR136" s="2"/>
      <c r="AS136" s="1"/>
      <c r="AT136" s="2"/>
      <c r="AU136" s="2"/>
      <c r="AV136" s="2"/>
      <c r="AW136" s="2"/>
      <c r="AX136" s="1"/>
      <c r="AY136" s="2"/>
      <c r="AZ136" s="2"/>
      <c r="BA136" s="2"/>
      <c r="BB136" s="2"/>
      <c r="BC136" s="2"/>
    </row>
    <row r="137" spans="1:55" ht="15">
      <c r="A137" s="3" t="s">
        <v>36</v>
      </c>
      <c r="B137" s="2"/>
      <c r="C137" s="2"/>
      <c r="D137" s="2"/>
      <c r="E137" s="2"/>
      <c r="F137" s="2"/>
      <c r="G137" s="2"/>
      <c r="H137" s="2"/>
      <c r="I137" s="2"/>
      <c r="J137" s="2"/>
      <c r="K137" s="2">
        <f t="shared" si="48"/>
        <v>0</v>
      </c>
      <c r="L137" s="2"/>
      <c r="M137" s="3" t="s">
        <v>36</v>
      </c>
      <c r="N137" s="2"/>
      <c r="O137" s="2"/>
      <c r="P137" s="2"/>
      <c r="Q137" s="2"/>
      <c r="R137" s="2"/>
      <c r="S137" s="2"/>
      <c r="T137" s="2"/>
      <c r="U137" s="2"/>
      <c r="V137" s="2"/>
      <c r="W137" s="2"/>
      <c r="X137" s="2"/>
      <c r="Y137" s="2"/>
      <c r="Z137" s="2"/>
      <c r="AB137" s="2"/>
      <c r="AC137" s="2"/>
      <c r="AD137" s="2"/>
      <c r="AE137" s="2"/>
      <c r="AF137" s="2"/>
      <c r="AG137" s="2"/>
      <c r="AH137" s="2"/>
      <c r="AI137" s="2">
        <f t="shared" si="49"/>
        <v>0</v>
      </c>
      <c r="AM137" s="11" t="s">
        <v>37</v>
      </c>
      <c r="AN137" s="1">
        <f aca="true" t="shared" si="50" ref="AN137:AW137">SUM(AN102:AN136)</f>
        <v>172</v>
      </c>
      <c r="AO137" s="2">
        <f t="shared" si="50"/>
        <v>129</v>
      </c>
      <c r="AP137" s="2">
        <f t="shared" si="50"/>
        <v>478</v>
      </c>
      <c r="AQ137" s="2">
        <f t="shared" si="50"/>
        <v>0</v>
      </c>
      <c r="AR137" s="2">
        <f t="shared" si="50"/>
        <v>1266</v>
      </c>
      <c r="AS137" s="1">
        <f t="shared" si="50"/>
        <v>671</v>
      </c>
      <c r="AT137" s="2">
        <f t="shared" si="50"/>
        <v>874</v>
      </c>
      <c r="AU137" s="2">
        <f t="shared" si="50"/>
        <v>318</v>
      </c>
      <c r="AV137" s="2">
        <f t="shared" si="50"/>
        <v>50</v>
      </c>
      <c r="AW137" s="2">
        <f t="shared" si="50"/>
        <v>0</v>
      </c>
      <c r="AX137" s="1">
        <v>110</v>
      </c>
      <c r="AY137" s="2">
        <f>SUM(AY102:AY136)</f>
        <v>2058</v>
      </c>
      <c r="AZ137" s="2">
        <f>SUM(AZ102:AZ136)</f>
        <v>2011</v>
      </c>
      <c r="BA137" s="2">
        <f>SUM(BA102:BA136)</f>
        <v>0</v>
      </c>
      <c r="BB137" s="2">
        <f>SUM(BB102:BB136)</f>
        <v>0</v>
      </c>
      <c r="BC137" s="2">
        <v>3128</v>
      </c>
    </row>
    <row r="138" spans="1:36" ht="15">
      <c r="A138" s="11" t="s">
        <v>37</v>
      </c>
      <c r="B138" s="2">
        <f aca="true" t="shared" si="51" ref="B138:J138">SUM(B103:B137)</f>
        <v>1</v>
      </c>
      <c r="C138" s="2">
        <f t="shared" si="51"/>
        <v>9</v>
      </c>
      <c r="D138" s="2">
        <f t="shared" si="51"/>
        <v>7</v>
      </c>
      <c r="E138" s="2">
        <f t="shared" si="51"/>
        <v>18</v>
      </c>
      <c r="F138" s="2">
        <f t="shared" si="51"/>
        <v>3</v>
      </c>
      <c r="G138" s="2">
        <f t="shared" si="51"/>
        <v>2</v>
      </c>
      <c r="H138" s="2">
        <f t="shared" si="51"/>
        <v>616</v>
      </c>
      <c r="I138" s="2">
        <f t="shared" si="51"/>
        <v>175</v>
      </c>
      <c r="J138" s="2">
        <f t="shared" si="51"/>
        <v>0</v>
      </c>
      <c r="K138">
        <f>SUM(K103:K137)</f>
        <v>831</v>
      </c>
      <c r="M138" s="11" t="s">
        <v>37</v>
      </c>
      <c r="N138">
        <f>SUM(N103:N137)</f>
        <v>0</v>
      </c>
      <c r="O138" s="2">
        <f aca="true" t="shared" si="52" ref="O138:AI138">SUM(O103:O137)</f>
        <v>0</v>
      </c>
      <c r="P138" s="2">
        <f t="shared" si="52"/>
        <v>0</v>
      </c>
      <c r="Q138" s="2">
        <f t="shared" si="52"/>
        <v>0</v>
      </c>
      <c r="R138" s="2">
        <f t="shared" si="52"/>
        <v>0</v>
      </c>
      <c r="S138" s="2">
        <f t="shared" si="52"/>
        <v>0</v>
      </c>
      <c r="T138" s="2">
        <f t="shared" si="52"/>
        <v>0</v>
      </c>
      <c r="U138" s="2">
        <f t="shared" si="52"/>
        <v>0</v>
      </c>
      <c r="V138" s="2">
        <f t="shared" si="52"/>
        <v>189</v>
      </c>
      <c r="W138" s="2">
        <f t="shared" si="52"/>
        <v>17</v>
      </c>
      <c r="X138" s="2">
        <f t="shared" si="52"/>
        <v>15</v>
      </c>
      <c r="Y138" s="2">
        <f t="shared" si="52"/>
        <v>6</v>
      </c>
      <c r="Z138" s="2">
        <f t="shared" si="52"/>
        <v>0</v>
      </c>
      <c r="AA138" s="2">
        <f t="shared" si="52"/>
        <v>113</v>
      </c>
      <c r="AB138" s="2">
        <f t="shared" si="52"/>
        <v>0</v>
      </c>
      <c r="AC138" s="2">
        <f t="shared" si="52"/>
        <v>0</v>
      </c>
      <c r="AD138" s="2">
        <f t="shared" si="52"/>
        <v>0</v>
      </c>
      <c r="AE138" s="2">
        <f t="shared" si="52"/>
        <v>0</v>
      </c>
      <c r="AF138" s="2">
        <f t="shared" si="52"/>
        <v>0</v>
      </c>
      <c r="AG138" s="2">
        <f t="shared" si="52"/>
        <v>224</v>
      </c>
      <c r="AH138" s="2">
        <f t="shared" si="52"/>
        <v>36</v>
      </c>
      <c r="AI138" s="2">
        <f t="shared" si="52"/>
        <v>600</v>
      </c>
      <c r="AJ138" s="20">
        <f>AI138/AI$52</f>
        <v>0.06979990693345742</v>
      </c>
    </row>
    <row r="139" spans="1:39" s="2" customFormat="1" ht="15">
      <c r="A139"/>
      <c r="M139"/>
      <c r="V139" s="12"/>
      <c r="W139" s="12"/>
      <c r="X139" s="12"/>
      <c r="Y139" s="12"/>
      <c r="AM139" s="2" t="s">
        <v>75</v>
      </c>
    </row>
    <row r="140" spans="1:25" s="2" customFormat="1" ht="15">
      <c r="A140"/>
      <c r="M140"/>
      <c r="V140" s="12"/>
      <c r="W140" s="12"/>
      <c r="X140" s="12"/>
      <c r="Y140" s="12"/>
    </row>
    <row r="141" spans="1:35"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5">
      <c r="A142" s="2" t="s">
        <v>38</v>
      </c>
      <c r="B142" s="2" t="s">
        <v>46</v>
      </c>
      <c r="C142" s="2"/>
      <c r="D142" s="2"/>
      <c r="E142" s="2"/>
      <c r="F142" s="2"/>
      <c r="G142" s="2"/>
      <c r="H142" s="2"/>
      <c r="I142" s="2"/>
      <c r="J142" s="2"/>
      <c r="K142" s="2"/>
      <c r="L142" s="2"/>
      <c r="M142" s="2" t="s">
        <v>38</v>
      </c>
      <c r="N142" s="2"/>
      <c r="O142" s="2"/>
      <c r="P142" s="2"/>
      <c r="Q142" s="2"/>
      <c r="R142" s="2"/>
      <c r="S142" s="2"/>
      <c r="T142" s="2"/>
      <c r="U142" s="2"/>
      <c r="V142" s="2"/>
      <c r="W142" s="2"/>
      <c r="X142" s="2"/>
      <c r="Y142" s="2"/>
      <c r="Z142" s="2"/>
      <c r="AA142" s="2"/>
      <c r="AB142" s="2"/>
      <c r="AC142" s="2"/>
      <c r="AD142" s="2"/>
      <c r="AE142" s="2"/>
      <c r="AF142" s="2"/>
      <c r="AG142" s="2"/>
      <c r="AH142" s="2"/>
      <c r="AI142" s="2"/>
    </row>
    <row r="143" spans="1:35" ht="15">
      <c r="A143" s="1" t="s">
        <v>35</v>
      </c>
      <c r="B143" s="2"/>
      <c r="C143" s="2"/>
      <c r="D143" s="2"/>
      <c r="E143" s="2"/>
      <c r="F143" s="2"/>
      <c r="G143" s="2"/>
      <c r="H143" s="2"/>
      <c r="I143" s="2"/>
      <c r="J143" s="2"/>
      <c r="K143" s="2"/>
      <c r="L143" s="2"/>
      <c r="M143" s="1" t="s">
        <v>47</v>
      </c>
      <c r="N143" s="2"/>
      <c r="O143" s="2"/>
      <c r="P143" s="2"/>
      <c r="Q143" s="2"/>
      <c r="R143" s="2"/>
      <c r="S143" s="2"/>
      <c r="T143" s="2"/>
      <c r="U143" s="2"/>
      <c r="V143" s="2"/>
      <c r="W143" s="2"/>
      <c r="X143" s="2"/>
      <c r="Y143" s="2"/>
      <c r="Z143" s="2"/>
      <c r="AA143" s="2"/>
      <c r="AB143" s="2"/>
      <c r="AC143" s="2"/>
      <c r="AD143" s="2"/>
      <c r="AE143" s="2"/>
      <c r="AF143" s="2"/>
      <c r="AG143" s="2"/>
      <c r="AH143" s="2"/>
      <c r="AI143" s="2"/>
    </row>
    <row r="144" spans="1:35" ht="15">
      <c r="A144" s="2"/>
      <c r="B144" s="1" t="s">
        <v>32</v>
      </c>
      <c r="C144" s="2"/>
      <c r="D144" s="2"/>
      <c r="E144" s="1"/>
      <c r="F144" s="2" t="s">
        <v>33</v>
      </c>
      <c r="G144" s="2"/>
      <c r="H144" s="2"/>
      <c r="I144" s="2"/>
      <c r="J144" s="2"/>
      <c r="K144" s="2"/>
      <c r="L144" s="2"/>
      <c r="M144" s="2"/>
      <c r="N144" s="2"/>
      <c r="O144" s="2"/>
      <c r="P144" s="2"/>
      <c r="Q144" s="1" t="s">
        <v>33</v>
      </c>
      <c r="R144" s="2"/>
      <c r="S144" s="2"/>
      <c r="T144" s="2"/>
      <c r="U144" s="2"/>
      <c r="V144" s="2"/>
      <c r="W144" s="2"/>
      <c r="X144" s="2"/>
      <c r="Y144" s="2"/>
      <c r="Z144" s="2"/>
      <c r="AA144" s="2"/>
      <c r="AB144" s="2"/>
      <c r="AC144" s="2"/>
      <c r="AD144" s="2"/>
      <c r="AE144" s="2"/>
      <c r="AF144" s="2"/>
      <c r="AG144" s="2"/>
      <c r="AH144" s="2"/>
      <c r="AI144" s="2"/>
    </row>
    <row r="145" spans="1:35" ht="15">
      <c r="A145" s="6" t="s">
        <v>31</v>
      </c>
      <c r="B145" s="5">
        <v>15</v>
      </c>
      <c r="C145" s="5">
        <v>20</v>
      </c>
      <c r="D145" s="5">
        <v>25</v>
      </c>
      <c r="E145" s="5">
        <v>30</v>
      </c>
      <c r="F145" s="5">
        <v>5</v>
      </c>
      <c r="G145" s="5">
        <v>10</v>
      </c>
      <c r="H145" s="5">
        <v>15</v>
      </c>
      <c r="I145" s="5">
        <v>20</v>
      </c>
      <c r="J145" s="5">
        <v>25</v>
      </c>
      <c r="K145" s="7" t="s">
        <v>37</v>
      </c>
      <c r="L145" s="2"/>
      <c r="M145" s="6" t="s">
        <v>31</v>
      </c>
      <c r="N145" s="4">
        <v>28</v>
      </c>
      <c r="O145" s="4">
        <v>29</v>
      </c>
      <c r="P145" s="4">
        <v>30</v>
      </c>
      <c r="Q145" s="4">
        <v>1</v>
      </c>
      <c r="R145" s="4">
        <v>2</v>
      </c>
      <c r="S145" s="4">
        <v>3</v>
      </c>
      <c r="T145" s="4">
        <v>4</v>
      </c>
      <c r="U145" s="4">
        <v>5</v>
      </c>
      <c r="V145" s="4">
        <v>6</v>
      </c>
      <c r="W145" s="4">
        <v>7</v>
      </c>
      <c r="X145" s="4">
        <v>8</v>
      </c>
      <c r="Y145" s="4">
        <v>9</v>
      </c>
      <c r="Z145" s="4">
        <v>10</v>
      </c>
      <c r="AA145" s="4">
        <v>11</v>
      </c>
      <c r="AB145" s="4">
        <v>12</v>
      </c>
      <c r="AC145" s="4">
        <v>13</v>
      </c>
      <c r="AD145" s="4">
        <v>14</v>
      </c>
      <c r="AE145" s="4">
        <v>15</v>
      </c>
      <c r="AF145" s="4">
        <v>16</v>
      </c>
      <c r="AG145" s="4">
        <v>17</v>
      </c>
      <c r="AH145" s="4">
        <v>18</v>
      </c>
      <c r="AI145" s="17" t="s">
        <v>37</v>
      </c>
    </row>
    <row r="146" spans="1:35" ht="15">
      <c r="A146" s="3" t="s">
        <v>1</v>
      </c>
      <c r="B146" s="2"/>
      <c r="C146" s="2"/>
      <c r="D146" s="2"/>
      <c r="E146" s="2">
        <v>1</v>
      </c>
      <c r="F146" s="2"/>
      <c r="G146" s="2">
        <v>5</v>
      </c>
      <c r="H146" s="2">
        <v>30</v>
      </c>
      <c r="I146" s="2">
        <v>28</v>
      </c>
      <c r="J146" s="2">
        <v>8</v>
      </c>
      <c r="K146" s="2">
        <f aca="true" t="shared" si="53" ref="K146:K180">SUM(B146:J146)</f>
        <v>72</v>
      </c>
      <c r="L146" s="2"/>
      <c r="M146" s="3" t="s">
        <v>1</v>
      </c>
      <c r="N146" s="2"/>
      <c r="O146" s="2"/>
      <c r="P146" s="2"/>
      <c r="Q146" s="2"/>
      <c r="R146" s="2"/>
      <c r="S146" s="2"/>
      <c r="T146" s="2">
        <v>4</v>
      </c>
      <c r="U146" s="2"/>
      <c r="V146" s="12" t="s">
        <v>48</v>
      </c>
      <c r="W146" s="2"/>
      <c r="X146" s="2"/>
      <c r="Y146" s="2"/>
      <c r="Z146" s="2"/>
      <c r="AA146" s="2">
        <v>4</v>
      </c>
      <c r="AB146" s="2"/>
      <c r="AC146" s="2"/>
      <c r="AD146" s="2"/>
      <c r="AE146" s="2"/>
      <c r="AF146" s="2"/>
      <c r="AG146" s="2"/>
      <c r="AH146" s="2"/>
      <c r="AI146" s="2">
        <f aca="true" t="shared" si="54" ref="AI146:AI180">SUM(N146:AH146)</f>
        <v>8</v>
      </c>
    </row>
    <row r="147" spans="1:35" ht="15">
      <c r="A147" s="30" t="s">
        <v>85</v>
      </c>
      <c r="B147" s="2"/>
      <c r="C147" s="2"/>
      <c r="D147" s="2"/>
      <c r="E147" s="2"/>
      <c r="F147" s="2"/>
      <c r="G147" s="2"/>
      <c r="H147" s="2"/>
      <c r="I147" s="2"/>
      <c r="J147" s="2"/>
      <c r="K147" s="2">
        <f t="shared" si="53"/>
        <v>0</v>
      </c>
      <c r="L147" s="2"/>
      <c r="M147" s="30" t="s">
        <v>85</v>
      </c>
      <c r="N147" s="2"/>
      <c r="O147" s="2"/>
      <c r="P147" s="2"/>
      <c r="Q147" s="2"/>
      <c r="R147" s="2"/>
      <c r="S147" s="2"/>
      <c r="T147" s="2"/>
      <c r="U147" s="2"/>
      <c r="V147" s="2"/>
      <c r="W147" s="2"/>
      <c r="X147" s="2"/>
      <c r="Y147" s="2"/>
      <c r="Z147" s="2"/>
      <c r="AA147" s="2"/>
      <c r="AB147" s="2"/>
      <c r="AC147" s="2"/>
      <c r="AD147" s="2"/>
      <c r="AE147" s="2"/>
      <c r="AF147" s="2"/>
      <c r="AG147" s="2"/>
      <c r="AH147" s="2"/>
      <c r="AI147" s="2">
        <f t="shared" si="54"/>
        <v>0</v>
      </c>
    </row>
    <row r="148" spans="1:35" ht="15">
      <c r="A148" s="30" t="s">
        <v>81</v>
      </c>
      <c r="B148" s="2"/>
      <c r="C148" s="2">
        <v>1</v>
      </c>
      <c r="D148" s="2"/>
      <c r="E148" s="2"/>
      <c r="F148" s="2"/>
      <c r="G148" s="2"/>
      <c r="H148" s="2"/>
      <c r="I148" s="2"/>
      <c r="J148" s="2"/>
      <c r="K148" s="2">
        <f t="shared" si="53"/>
        <v>1</v>
      </c>
      <c r="L148" s="2"/>
      <c r="M148" s="30" t="s">
        <v>81</v>
      </c>
      <c r="N148" s="2"/>
      <c r="O148" s="2"/>
      <c r="P148" s="2"/>
      <c r="Q148" s="2"/>
      <c r="R148" s="2"/>
      <c r="S148" s="2"/>
      <c r="T148" s="2"/>
      <c r="U148" s="2"/>
      <c r="V148" s="2"/>
      <c r="W148" s="2"/>
      <c r="X148" s="2"/>
      <c r="Y148" s="2"/>
      <c r="Z148" s="2"/>
      <c r="AA148" s="2"/>
      <c r="AB148" s="2"/>
      <c r="AC148" s="2"/>
      <c r="AD148" s="2"/>
      <c r="AE148" s="2"/>
      <c r="AF148" s="2"/>
      <c r="AG148" s="2"/>
      <c r="AH148" s="2"/>
      <c r="AI148" s="2">
        <f t="shared" si="54"/>
        <v>0</v>
      </c>
    </row>
    <row r="149" spans="1:35" ht="15">
      <c r="A149" s="30" t="s">
        <v>77</v>
      </c>
      <c r="B149" s="2"/>
      <c r="C149" s="2">
        <v>1</v>
      </c>
      <c r="D149" s="2"/>
      <c r="E149" s="2"/>
      <c r="F149" s="2">
        <v>7</v>
      </c>
      <c r="H149" s="2"/>
      <c r="I149" s="2"/>
      <c r="J149" s="2"/>
      <c r="K149" s="2">
        <f t="shared" si="53"/>
        <v>8</v>
      </c>
      <c r="L149" s="2"/>
      <c r="M149" s="30" t="s">
        <v>77</v>
      </c>
      <c r="N149" s="2"/>
      <c r="O149" s="2"/>
      <c r="P149" s="2"/>
      <c r="Q149" s="2"/>
      <c r="R149" s="2"/>
      <c r="S149" s="2"/>
      <c r="T149" s="2"/>
      <c r="U149" s="2"/>
      <c r="V149" s="2"/>
      <c r="W149" s="2"/>
      <c r="X149" s="2"/>
      <c r="Y149" s="2"/>
      <c r="Z149" s="2"/>
      <c r="AA149" s="2"/>
      <c r="AB149" s="2"/>
      <c r="AC149" s="2"/>
      <c r="AD149" s="2"/>
      <c r="AE149" s="2"/>
      <c r="AF149" s="2"/>
      <c r="AG149" s="2"/>
      <c r="AH149" s="2"/>
      <c r="AI149" s="2">
        <f t="shared" si="54"/>
        <v>0</v>
      </c>
    </row>
    <row r="150" spans="1:35" ht="15">
      <c r="A150" s="3" t="s">
        <v>4</v>
      </c>
      <c r="B150" s="2"/>
      <c r="C150" s="2">
        <v>3</v>
      </c>
      <c r="D150" s="2">
        <v>13</v>
      </c>
      <c r="E150" s="2">
        <v>95</v>
      </c>
      <c r="F150" s="9">
        <v>70</v>
      </c>
      <c r="G150" s="9">
        <v>2</v>
      </c>
      <c r="H150" s="9">
        <v>6</v>
      </c>
      <c r="I150" s="2"/>
      <c r="J150" s="2"/>
      <c r="K150" s="2">
        <f t="shared" si="53"/>
        <v>189</v>
      </c>
      <c r="L150" s="2"/>
      <c r="M150" s="3" t="s">
        <v>4</v>
      </c>
      <c r="N150" s="2"/>
      <c r="O150" s="2"/>
      <c r="P150" s="2"/>
      <c r="Q150" s="2"/>
      <c r="R150" s="2"/>
      <c r="S150" s="2"/>
      <c r="T150" s="12" t="s">
        <v>48</v>
      </c>
      <c r="U150" s="2"/>
      <c r="V150" s="2"/>
      <c r="W150" s="12" t="s">
        <v>48</v>
      </c>
      <c r="X150" s="2"/>
      <c r="Y150" s="2"/>
      <c r="Z150" s="2"/>
      <c r="AA150" s="2"/>
      <c r="AB150" s="2"/>
      <c r="AC150" s="2"/>
      <c r="AD150" s="2"/>
      <c r="AE150" s="2"/>
      <c r="AF150" s="2"/>
      <c r="AG150" s="2"/>
      <c r="AH150" s="2"/>
      <c r="AI150" s="2">
        <f t="shared" si="54"/>
        <v>0</v>
      </c>
    </row>
    <row r="151" spans="1:35" ht="15">
      <c r="A151" s="30" t="s">
        <v>79</v>
      </c>
      <c r="B151" s="2"/>
      <c r="C151" s="2"/>
      <c r="D151" s="2"/>
      <c r="E151" s="2"/>
      <c r="F151" s="2"/>
      <c r="G151" s="2"/>
      <c r="H151" s="2"/>
      <c r="I151" s="2"/>
      <c r="J151" s="2"/>
      <c r="K151" s="2">
        <f t="shared" si="53"/>
        <v>0</v>
      </c>
      <c r="L151" s="2"/>
      <c r="M151" s="30" t="s">
        <v>79</v>
      </c>
      <c r="N151" s="2"/>
      <c r="O151" s="2"/>
      <c r="P151" s="2"/>
      <c r="Q151" s="2"/>
      <c r="R151" s="2"/>
      <c r="S151" s="2"/>
      <c r="T151" s="2"/>
      <c r="U151" s="2"/>
      <c r="V151" s="2"/>
      <c r="W151" s="2"/>
      <c r="X151" s="2"/>
      <c r="Y151" s="2"/>
      <c r="Z151" s="2"/>
      <c r="AA151" s="2"/>
      <c r="AB151" s="2"/>
      <c r="AC151" s="2"/>
      <c r="AD151" s="2"/>
      <c r="AE151" s="2"/>
      <c r="AF151" s="2"/>
      <c r="AG151" s="2"/>
      <c r="AH151" s="2"/>
      <c r="AI151" s="2">
        <f t="shared" si="54"/>
        <v>0</v>
      </c>
    </row>
    <row r="152" spans="1:35" ht="15">
      <c r="A152" s="3" t="s">
        <v>6</v>
      </c>
      <c r="B152" s="2"/>
      <c r="C152" s="2"/>
      <c r="D152" s="2"/>
      <c r="E152" s="2"/>
      <c r="F152" s="2"/>
      <c r="G152" s="2"/>
      <c r="H152" s="2"/>
      <c r="I152" s="2">
        <v>2</v>
      </c>
      <c r="J152" s="2"/>
      <c r="K152" s="2">
        <f t="shared" si="53"/>
        <v>2</v>
      </c>
      <c r="L152" s="2"/>
      <c r="M152" s="3" t="s">
        <v>6</v>
      </c>
      <c r="N152" s="2"/>
      <c r="O152" s="2"/>
      <c r="P152" s="2"/>
      <c r="Q152" s="2"/>
      <c r="R152" s="2"/>
      <c r="S152" s="2"/>
      <c r="T152" s="2"/>
      <c r="U152" s="2"/>
      <c r="V152" s="2"/>
      <c r="W152" s="2"/>
      <c r="X152" s="2"/>
      <c r="Y152" s="2"/>
      <c r="Z152" s="2"/>
      <c r="AA152" s="2"/>
      <c r="AB152" s="2"/>
      <c r="AC152" s="2"/>
      <c r="AD152" s="2"/>
      <c r="AE152" s="2"/>
      <c r="AF152" s="2"/>
      <c r="AG152" s="2"/>
      <c r="AH152" s="2"/>
      <c r="AI152" s="2">
        <f t="shared" si="54"/>
        <v>0</v>
      </c>
    </row>
    <row r="153" spans="1:35" ht="15">
      <c r="A153" s="3" t="s">
        <v>7</v>
      </c>
      <c r="B153" s="2"/>
      <c r="C153" s="2"/>
      <c r="D153" s="2"/>
      <c r="E153" s="2"/>
      <c r="F153" s="2"/>
      <c r="G153" s="2"/>
      <c r="H153" s="2"/>
      <c r="I153" s="2"/>
      <c r="J153" s="2"/>
      <c r="K153" s="2">
        <f t="shared" si="53"/>
        <v>0</v>
      </c>
      <c r="L153" s="2"/>
      <c r="M153" s="3" t="s">
        <v>7</v>
      </c>
      <c r="N153" s="2"/>
      <c r="O153" s="2"/>
      <c r="P153" s="2"/>
      <c r="Q153" s="2"/>
      <c r="R153" s="2"/>
      <c r="S153" s="2"/>
      <c r="T153" s="2"/>
      <c r="U153" s="2"/>
      <c r="V153" s="2"/>
      <c r="W153" s="2"/>
      <c r="X153" s="2"/>
      <c r="Y153" s="2"/>
      <c r="Z153" s="2"/>
      <c r="AA153" s="2">
        <v>1</v>
      </c>
      <c r="AB153" s="2"/>
      <c r="AC153" s="2"/>
      <c r="AD153" s="2"/>
      <c r="AE153" s="2"/>
      <c r="AF153" s="2"/>
      <c r="AG153" s="2"/>
      <c r="AH153" s="2"/>
      <c r="AI153" s="2">
        <f t="shared" si="54"/>
        <v>1</v>
      </c>
    </row>
    <row r="154" spans="1:35" ht="15">
      <c r="A154" s="30" t="s">
        <v>84</v>
      </c>
      <c r="B154" s="2"/>
      <c r="C154" s="2"/>
      <c r="D154" s="2"/>
      <c r="E154" s="2"/>
      <c r="F154" s="2"/>
      <c r="G154" s="2"/>
      <c r="H154" s="2"/>
      <c r="I154" s="2"/>
      <c r="J154" s="2"/>
      <c r="K154" s="2">
        <f t="shared" si="53"/>
        <v>0</v>
      </c>
      <c r="L154" s="2"/>
      <c r="M154" s="30" t="s">
        <v>84</v>
      </c>
      <c r="N154" s="2"/>
      <c r="O154" s="2"/>
      <c r="P154" s="2"/>
      <c r="Q154" s="2"/>
      <c r="R154" s="2"/>
      <c r="S154" s="2"/>
      <c r="T154" s="2"/>
      <c r="U154" s="2"/>
      <c r="V154" s="2"/>
      <c r="W154" s="2"/>
      <c r="X154" s="2"/>
      <c r="Y154" s="2"/>
      <c r="Z154" s="2"/>
      <c r="AA154" s="2"/>
      <c r="AB154" s="2"/>
      <c r="AC154" s="2"/>
      <c r="AD154" s="2"/>
      <c r="AE154" s="2"/>
      <c r="AF154" s="2"/>
      <c r="AG154" s="2"/>
      <c r="AH154" s="2"/>
      <c r="AI154" s="2">
        <f t="shared" si="54"/>
        <v>0</v>
      </c>
    </row>
    <row r="155" spans="1:35" ht="15">
      <c r="A155" s="3" t="s">
        <v>9</v>
      </c>
      <c r="B155" s="2"/>
      <c r="C155" s="2"/>
      <c r="D155" s="2"/>
      <c r="E155" s="2"/>
      <c r="F155" s="2"/>
      <c r="G155" s="2"/>
      <c r="H155" s="2"/>
      <c r="I155" s="2"/>
      <c r="J155" s="2"/>
      <c r="K155" s="2">
        <f t="shared" si="53"/>
        <v>0</v>
      </c>
      <c r="L155" s="2"/>
      <c r="M155" s="3" t="s">
        <v>9</v>
      </c>
      <c r="N155" s="2"/>
      <c r="O155" s="2"/>
      <c r="P155" s="2"/>
      <c r="Q155" s="2"/>
      <c r="R155" s="2"/>
      <c r="S155" s="2"/>
      <c r="T155" s="2"/>
      <c r="U155" s="2"/>
      <c r="V155" s="2"/>
      <c r="W155" s="2"/>
      <c r="X155" s="2"/>
      <c r="Y155" s="2"/>
      <c r="Z155" s="2"/>
      <c r="AA155" s="2"/>
      <c r="AB155" s="2"/>
      <c r="AC155" s="2"/>
      <c r="AD155" s="2"/>
      <c r="AE155" s="2"/>
      <c r="AF155" s="2"/>
      <c r="AG155" s="2"/>
      <c r="AH155" s="2"/>
      <c r="AI155" s="2">
        <f t="shared" si="54"/>
        <v>0</v>
      </c>
    </row>
    <row r="156" spans="1:35" ht="15">
      <c r="A156" s="3" t="s">
        <v>10</v>
      </c>
      <c r="B156" s="2"/>
      <c r="C156" s="2"/>
      <c r="D156" s="2"/>
      <c r="E156" s="2"/>
      <c r="F156" s="2"/>
      <c r="G156" s="2">
        <v>1</v>
      </c>
      <c r="H156" s="2">
        <v>1</v>
      </c>
      <c r="I156" s="2"/>
      <c r="J156" s="2"/>
      <c r="K156" s="2">
        <f t="shared" si="53"/>
        <v>2</v>
      </c>
      <c r="L156" s="2"/>
      <c r="M156" s="3" t="s">
        <v>10</v>
      </c>
      <c r="N156" s="2"/>
      <c r="O156" s="2"/>
      <c r="P156" s="2"/>
      <c r="Q156" s="2"/>
      <c r="R156" s="2"/>
      <c r="S156" s="2"/>
      <c r="T156" s="2"/>
      <c r="U156" s="2"/>
      <c r="V156" s="2"/>
      <c r="W156" s="2"/>
      <c r="X156" s="2"/>
      <c r="Y156" s="2"/>
      <c r="Z156" s="2"/>
      <c r="AA156" s="2"/>
      <c r="AB156" s="2"/>
      <c r="AC156" s="2"/>
      <c r="AD156" s="2"/>
      <c r="AE156" s="2"/>
      <c r="AF156" s="2"/>
      <c r="AG156" s="2"/>
      <c r="AH156" s="2"/>
      <c r="AI156" s="2">
        <f t="shared" si="54"/>
        <v>0</v>
      </c>
    </row>
    <row r="157" spans="1:35" ht="15">
      <c r="A157" s="30" t="s">
        <v>86</v>
      </c>
      <c r="B157" s="2"/>
      <c r="C157" s="2"/>
      <c r="D157" s="2"/>
      <c r="E157" s="2"/>
      <c r="F157" s="2"/>
      <c r="G157" s="2"/>
      <c r="H157" s="2"/>
      <c r="I157" s="2"/>
      <c r="J157" s="2"/>
      <c r="K157" s="2">
        <f t="shared" si="53"/>
        <v>0</v>
      </c>
      <c r="L157" s="2"/>
      <c r="M157" s="30" t="s">
        <v>86</v>
      </c>
      <c r="N157" s="2"/>
      <c r="O157" s="2"/>
      <c r="P157" s="2"/>
      <c r="Q157" s="2"/>
      <c r="R157" s="2"/>
      <c r="S157" s="2"/>
      <c r="T157" s="2"/>
      <c r="U157" s="2"/>
      <c r="V157" s="2"/>
      <c r="W157" s="2"/>
      <c r="X157" s="12" t="s">
        <v>48</v>
      </c>
      <c r="Y157" s="2"/>
      <c r="Z157" s="2"/>
      <c r="AA157" s="2"/>
      <c r="AB157" s="2"/>
      <c r="AC157" s="2"/>
      <c r="AD157" s="2"/>
      <c r="AE157" s="2"/>
      <c r="AF157" s="2"/>
      <c r="AG157" s="2"/>
      <c r="AH157" s="2"/>
      <c r="AI157" s="2">
        <f t="shared" si="54"/>
        <v>0</v>
      </c>
    </row>
    <row r="158" spans="1:35" ht="15">
      <c r="A158" s="30" t="s">
        <v>87</v>
      </c>
      <c r="B158" s="2"/>
      <c r="C158" s="2"/>
      <c r="D158" s="2"/>
      <c r="E158" s="2"/>
      <c r="F158" s="2"/>
      <c r="G158" s="2"/>
      <c r="H158" s="2"/>
      <c r="I158" s="2"/>
      <c r="J158" s="2"/>
      <c r="K158" s="2">
        <f t="shared" si="53"/>
        <v>0</v>
      </c>
      <c r="L158" s="2"/>
      <c r="M158" s="30" t="s">
        <v>87</v>
      </c>
      <c r="N158" s="2"/>
      <c r="O158" s="2"/>
      <c r="P158" s="2"/>
      <c r="Q158" s="2"/>
      <c r="R158" s="2"/>
      <c r="S158" s="2"/>
      <c r="T158" s="2"/>
      <c r="U158" s="2"/>
      <c r="V158" s="2"/>
      <c r="W158" s="2"/>
      <c r="X158" s="2"/>
      <c r="Y158" s="2"/>
      <c r="Z158" s="2"/>
      <c r="AA158" s="2"/>
      <c r="AB158" s="2"/>
      <c r="AC158" s="2"/>
      <c r="AD158" s="2"/>
      <c r="AE158" s="2"/>
      <c r="AF158" s="2"/>
      <c r="AG158" s="2"/>
      <c r="AH158" s="2"/>
      <c r="AI158" s="2">
        <f t="shared" si="54"/>
        <v>0</v>
      </c>
    </row>
    <row r="159" spans="1:35" ht="15">
      <c r="A159" s="30" t="s">
        <v>78</v>
      </c>
      <c r="B159" s="2"/>
      <c r="C159" s="2"/>
      <c r="D159" s="2"/>
      <c r="E159" s="2"/>
      <c r="F159" s="2"/>
      <c r="G159" s="2">
        <v>1</v>
      </c>
      <c r="H159" s="2"/>
      <c r="I159" s="2"/>
      <c r="J159" s="2"/>
      <c r="K159" s="2">
        <f t="shared" si="53"/>
        <v>1</v>
      </c>
      <c r="L159" s="2"/>
      <c r="M159" s="30" t="s">
        <v>78</v>
      </c>
      <c r="N159" s="2"/>
      <c r="O159" s="2"/>
      <c r="P159" s="2"/>
      <c r="Q159" s="2"/>
      <c r="R159" s="2"/>
      <c r="S159" s="2"/>
      <c r="T159" s="2"/>
      <c r="U159" s="2"/>
      <c r="V159" s="2"/>
      <c r="W159" s="2"/>
      <c r="X159" s="2"/>
      <c r="Y159" s="12" t="s">
        <v>48</v>
      </c>
      <c r="Z159" s="2"/>
      <c r="AA159" s="2"/>
      <c r="AB159" s="2"/>
      <c r="AC159" s="2"/>
      <c r="AD159" s="2"/>
      <c r="AE159" s="2"/>
      <c r="AF159" s="2"/>
      <c r="AG159" s="2"/>
      <c r="AH159" s="2"/>
      <c r="AI159" s="2">
        <f t="shared" si="54"/>
        <v>0</v>
      </c>
    </row>
    <row r="160" spans="1:35" ht="15">
      <c r="A160" s="3" t="s">
        <v>14</v>
      </c>
      <c r="B160" s="2"/>
      <c r="C160" s="2"/>
      <c r="D160" s="2"/>
      <c r="E160" s="2"/>
      <c r="F160" s="2"/>
      <c r="G160" s="2"/>
      <c r="H160" s="2">
        <v>7</v>
      </c>
      <c r="I160" s="2">
        <v>2</v>
      </c>
      <c r="J160" s="2">
        <v>1</v>
      </c>
      <c r="K160" s="2">
        <f t="shared" si="53"/>
        <v>10</v>
      </c>
      <c r="L160" s="2"/>
      <c r="M160" s="3" t="s">
        <v>14</v>
      </c>
      <c r="N160" s="2"/>
      <c r="O160" s="2"/>
      <c r="P160" s="2"/>
      <c r="Q160" s="2"/>
      <c r="R160" s="2"/>
      <c r="S160" s="2"/>
      <c r="T160" s="2"/>
      <c r="U160" s="2"/>
      <c r="V160" s="2"/>
      <c r="W160" s="2"/>
      <c r="X160" s="2"/>
      <c r="Y160" s="2"/>
      <c r="Z160" s="2"/>
      <c r="AA160" s="2"/>
      <c r="AB160" s="2"/>
      <c r="AC160" s="2"/>
      <c r="AD160" s="2"/>
      <c r="AE160" s="2"/>
      <c r="AF160" s="2"/>
      <c r="AG160" s="2"/>
      <c r="AH160" s="2"/>
      <c r="AI160" s="2">
        <f t="shared" si="54"/>
        <v>0</v>
      </c>
    </row>
    <row r="161" spans="1:35" ht="15">
      <c r="A161" s="3" t="s">
        <v>15</v>
      </c>
      <c r="B161" s="2"/>
      <c r="C161" s="2"/>
      <c r="D161" s="2"/>
      <c r="E161" s="2"/>
      <c r="F161" s="2"/>
      <c r="G161" s="2"/>
      <c r="H161" s="2"/>
      <c r="I161" s="2"/>
      <c r="J161" s="2"/>
      <c r="K161" s="2">
        <f t="shared" si="53"/>
        <v>0</v>
      </c>
      <c r="L161" s="2"/>
      <c r="M161" s="3" t="s">
        <v>15</v>
      </c>
      <c r="N161" s="2"/>
      <c r="O161" s="2"/>
      <c r="P161" s="2"/>
      <c r="Q161" s="2"/>
      <c r="R161" s="2"/>
      <c r="S161" s="2"/>
      <c r="T161" s="2"/>
      <c r="U161" s="2"/>
      <c r="V161" s="2"/>
      <c r="W161" s="2"/>
      <c r="X161" s="2"/>
      <c r="Y161" s="2"/>
      <c r="Z161" s="2"/>
      <c r="AA161" s="2"/>
      <c r="AB161" s="2"/>
      <c r="AC161" s="2"/>
      <c r="AD161" s="2"/>
      <c r="AE161" s="2"/>
      <c r="AF161" s="2"/>
      <c r="AG161" s="2"/>
      <c r="AH161" s="2"/>
      <c r="AI161" s="2">
        <f t="shared" si="54"/>
        <v>0</v>
      </c>
    </row>
    <row r="162" spans="1:35" ht="15">
      <c r="A162" s="30" t="s">
        <v>80</v>
      </c>
      <c r="B162" s="2"/>
      <c r="C162" s="2"/>
      <c r="D162" s="2"/>
      <c r="E162" s="2"/>
      <c r="F162" s="2"/>
      <c r="G162" s="2"/>
      <c r="H162" s="2"/>
      <c r="I162" s="2"/>
      <c r="J162" s="2">
        <v>3</v>
      </c>
      <c r="K162" s="2">
        <f t="shared" si="53"/>
        <v>3</v>
      </c>
      <c r="L162" s="2"/>
      <c r="M162" s="30" t="s">
        <v>80</v>
      </c>
      <c r="N162" s="2"/>
      <c r="O162" s="2"/>
      <c r="P162" s="2"/>
      <c r="Q162" s="2"/>
      <c r="R162" s="2"/>
      <c r="S162" s="2"/>
      <c r="T162" s="2"/>
      <c r="U162" s="2"/>
      <c r="V162" s="2"/>
      <c r="W162" s="2"/>
      <c r="X162" s="2"/>
      <c r="Y162" s="2"/>
      <c r="Z162" s="2"/>
      <c r="AA162" s="2"/>
      <c r="AB162" s="2"/>
      <c r="AC162" s="2"/>
      <c r="AD162" s="2"/>
      <c r="AE162" s="2"/>
      <c r="AF162" s="2"/>
      <c r="AG162" s="2"/>
      <c r="AH162" s="2"/>
      <c r="AI162" s="2">
        <f t="shared" si="54"/>
        <v>0</v>
      </c>
    </row>
    <row r="163" spans="1:35" ht="15">
      <c r="A163" s="3" t="s">
        <v>17</v>
      </c>
      <c r="B163" s="2"/>
      <c r="C163" s="2"/>
      <c r="D163" s="2"/>
      <c r="E163" s="2"/>
      <c r="F163" s="2"/>
      <c r="G163" s="2">
        <v>11</v>
      </c>
      <c r="H163" s="2"/>
      <c r="I163" s="2"/>
      <c r="J163" s="2"/>
      <c r="K163" s="2">
        <f t="shared" si="53"/>
        <v>11</v>
      </c>
      <c r="L163" s="2"/>
      <c r="M163" s="3" t="s">
        <v>17</v>
      </c>
      <c r="N163" s="2"/>
      <c r="O163" s="2"/>
      <c r="P163" s="2"/>
      <c r="Q163" s="2"/>
      <c r="R163" s="2"/>
      <c r="S163" s="2"/>
      <c r="T163" s="2"/>
      <c r="U163" s="2"/>
      <c r="V163" s="12" t="s">
        <v>48</v>
      </c>
      <c r="W163" s="12" t="s">
        <v>48</v>
      </c>
      <c r="X163" s="2"/>
      <c r="Y163" s="2"/>
      <c r="Z163" s="2"/>
      <c r="AA163" s="2"/>
      <c r="AB163" s="2"/>
      <c r="AC163" s="2"/>
      <c r="AD163" s="2"/>
      <c r="AE163" s="2"/>
      <c r="AF163" s="2"/>
      <c r="AG163" s="2"/>
      <c r="AH163" s="2"/>
      <c r="AI163" s="2">
        <f t="shared" si="54"/>
        <v>0</v>
      </c>
    </row>
    <row r="164" spans="1:35" ht="15">
      <c r="A164" s="3" t="s">
        <v>18</v>
      </c>
      <c r="B164" s="2"/>
      <c r="C164" s="2"/>
      <c r="D164" s="2"/>
      <c r="E164" s="2"/>
      <c r="F164" s="2"/>
      <c r="G164" s="2">
        <v>3</v>
      </c>
      <c r="H164" s="2">
        <v>350</v>
      </c>
      <c r="I164" s="2">
        <v>75</v>
      </c>
      <c r="J164" s="2"/>
      <c r="K164" s="2">
        <f t="shared" si="53"/>
        <v>428</v>
      </c>
      <c r="L164" s="2"/>
      <c r="M164" s="3" t="s">
        <v>18</v>
      </c>
      <c r="N164" s="2"/>
      <c r="O164" s="2"/>
      <c r="P164" s="2"/>
      <c r="Q164" s="2"/>
      <c r="R164" s="2"/>
      <c r="S164" s="2"/>
      <c r="T164" s="12" t="s">
        <v>48</v>
      </c>
      <c r="U164" s="2"/>
      <c r="V164" s="12" t="s">
        <v>48</v>
      </c>
      <c r="W164" s="2"/>
      <c r="X164" s="2"/>
      <c r="Y164" s="2"/>
      <c r="Z164" s="2"/>
      <c r="AA164" s="2">
        <v>500</v>
      </c>
      <c r="AB164" s="2"/>
      <c r="AC164" s="2"/>
      <c r="AD164" s="2"/>
      <c r="AE164" s="2"/>
      <c r="AF164" s="2"/>
      <c r="AG164" s="2"/>
      <c r="AH164" s="2"/>
      <c r="AI164" s="2">
        <f t="shared" si="54"/>
        <v>500</v>
      </c>
    </row>
    <row r="165" spans="1:35" ht="15">
      <c r="A165" s="3" t="s">
        <v>19</v>
      </c>
      <c r="B165" s="2"/>
      <c r="C165" s="2"/>
      <c r="D165" s="2"/>
      <c r="E165" s="2"/>
      <c r="F165" s="2"/>
      <c r="G165" s="2">
        <v>2</v>
      </c>
      <c r="H165" s="2">
        <v>25</v>
      </c>
      <c r="I165" s="2">
        <v>10</v>
      </c>
      <c r="J165" s="2"/>
      <c r="K165" s="2">
        <f t="shared" si="53"/>
        <v>37</v>
      </c>
      <c r="L165" s="2"/>
      <c r="M165" s="3" t="s">
        <v>19</v>
      </c>
      <c r="N165" s="2"/>
      <c r="O165" s="2"/>
      <c r="P165" s="2"/>
      <c r="Q165" s="2"/>
      <c r="R165" s="2"/>
      <c r="S165" s="2"/>
      <c r="T165" s="2"/>
      <c r="U165" s="2"/>
      <c r="V165" s="12" t="s">
        <v>48</v>
      </c>
      <c r="W165" s="2"/>
      <c r="X165" s="2"/>
      <c r="Y165" s="2"/>
      <c r="Z165" s="2"/>
      <c r="AA165" s="2"/>
      <c r="AB165" s="2"/>
      <c r="AC165" s="2"/>
      <c r="AD165" s="2"/>
      <c r="AE165" s="2"/>
      <c r="AF165" s="2"/>
      <c r="AG165" s="2">
        <v>20</v>
      </c>
      <c r="AH165" s="2"/>
      <c r="AI165" s="2">
        <f t="shared" si="54"/>
        <v>20</v>
      </c>
    </row>
    <row r="166" spans="1:35" s="2" customFormat="1" ht="15">
      <c r="A166" s="14" t="s">
        <v>49</v>
      </c>
      <c r="F166" s="2">
        <v>2</v>
      </c>
      <c r="K166" s="2">
        <f t="shared" si="53"/>
        <v>2</v>
      </c>
      <c r="M166" s="16" t="s">
        <v>49</v>
      </c>
      <c r="V166" s="12"/>
      <c r="AI166" s="2">
        <f t="shared" si="54"/>
        <v>0</v>
      </c>
    </row>
    <row r="167" spans="1:35" ht="15">
      <c r="A167" s="3" t="s">
        <v>30</v>
      </c>
      <c r="B167" s="2"/>
      <c r="C167" s="2">
        <v>1</v>
      </c>
      <c r="D167" s="2"/>
      <c r="E167" s="2">
        <f>20+55+180</f>
        <v>255</v>
      </c>
      <c r="F167" s="2">
        <v>42</v>
      </c>
      <c r="G167" s="2"/>
      <c r="H167" s="2"/>
      <c r="I167" s="2">
        <v>332</v>
      </c>
      <c r="J167" s="2">
        <v>11</v>
      </c>
      <c r="K167" s="2">
        <f t="shared" si="53"/>
        <v>641</v>
      </c>
      <c r="L167" s="2"/>
      <c r="M167" s="3" t="s">
        <v>30</v>
      </c>
      <c r="N167" s="2"/>
      <c r="O167" s="2"/>
      <c r="P167" s="2"/>
      <c r="Q167" s="2"/>
      <c r="R167" s="2"/>
      <c r="S167" s="2"/>
      <c r="T167" s="2"/>
      <c r="U167" s="2"/>
      <c r="V167" s="2"/>
      <c r="W167" s="2"/>
      <c r="X167" s="2"/>
      <c r="Y167" s="2"/>
      <c r="Z167" s="2"/>
      <c r="AA167" s="2"/>
      <c r="AB167" s="2"/>
      <c r="AC167" s="2"/>
      <c r="AD167" s="2"/>
      <c r="AE167" s="2"/>
      <c r="AF167" s="2"/>
      <c r="AG167" s="2"/>
      <c r="AH167" s="2"/>
      <c r="AI167" s="2">
        <f t="shared" si="54"/>
        <v>0</v>
      </c>
    </row>
    <row r="168" spans="1:35" ht="15">
      <c r="A168" s="30" t="s">
        <v>82</v>
      </c>
      <c r="B168" s="2"/>
      <c r="C168" s="2"/>
      <c r="D168" s="2"/>
      <c r="E168" s="2"/>
      <c r="F168" s="2"/>
      <c r="G168" s="2"/>
      <c r="H168" s="2"/>
      <c r="I168" s="2">
        <v>1</v>
      </c>
      <c r="J168" s="2"/>
      <c r="K168" s="2">
        <f t="shared" si="53"/>
        <v>1</v>
      </c>
      <c r="L168" s="2"/>
      <c r="M168" s="30" t="s">
        <v>82</v>
      </c>
      <c r="N168" s="2"/>
      <c r="O168" s="2"/>
      <c r="P168" s="2"/>
      <c r="Q168" s="2"/>
      <c r="R168" s="2"/>
      <c r="S168" s="2"/>
      <c r="T168" s="2"/>
      <c r="U168" s="2"/>
      <c r="V168" s="2"/>
      <c r="W168" s="2"/>
      <c r="X168" s="2"/>
      <c r="Y168" s="2"/>
      <c r="Z168" s="2"/>
      <c r="AA168" s="2"/>
      <c r="AB168" s="2"/>
      <c r="AC168" s="2"/>
      <c r="AD168" s="2"/>
      <c r="AE168" s="2"/>
      <c r="AF168" s="2"/>
      <c r="AG168" s="2"/>
      <c r="AH168" s="2"/>
      <c r="AI168" s="2">
        <f t="shared" si="54"/>
        <v>0</v>
      </c>
    </row>
    <row r="169" spans="1:35" ht="15">
      <c r="A169" s="3" t="s">
        <v>21</v>
      </c>
      <c r="B169" s="2"/>
      <c r="C169" s="2"/>
      <c r="D169" s="2"/>
      <c r="E169" s="2"/>
      <c r="F169" s="2"/>
      <c r="G169" s="2"/>
      <c r="H169" s="2"/>
      <c r="I169" s="2"/>
      <c r="J169" s="2"/>
      <c r="K169" s="2">
        <f t="shared" si="53"/>
        <v>0</v>
      </c>
      <c r="L169" s="2"/>
      <c r="M169" s="3" t="s">
        <v>21</v>
      </c>
      <c r="N169" s="2"/>
      <c r="O169" s="2"/>
      <c r="P169" s="2"/>
      <c r="Q169" s="2"/>
      <c r="R169" s="2"/>
      <c r="S169" s="2"/>
      <c r="T169" s="2"/>
      <c r="U169" s="2"/>
      <c r="V169" s="2"/>
      <c r="W169" s="2"/>
      <c r="X169" s="2"/>
      <c r="Y169" s="2"/>
      <c r="Z169" s="2"/>
      <c r="AA169" s="2"/>
      <c r="AB169" s="2"/>
      <c r="AC169" s="2"/>
      <c r="AD169" s="2"/>
      <c r="AE169" s="2"/>
      <c r="AF169" s="2"/>
      <c r="AG169" s="2"/>
      <c r="AH169" s="2"/>
      <c r="AI169" s="2">
        <f t="shared" si="54"/>
        <v>0</v>
      </c>
    </row>
    <row r="170" spans="1:35" ht="15">
      <c r="A170" s="3" t="s">
        <v>22</v>
      </c>
      <c r="B170" s="2"/>
      <c r="C170" s="2">
        <v>1</v>
      </c>
      <c r="D170" s="2">
        <v>23</v>
      </c>
      <c r="E170" s="2">
        <v>100</v>
      </c>
      <c r="F170" s="2"/>
      <c r="G170" s="9">
        <v>49</v>
      </c>
      <c r="H170" s="9">
        <v>60</v>
      </c>
      <c r="I170" s="9">
        <v>16</v>
      </c>
      <c r="J170" s="9">
        <v>3</v>
      </c>
      <c r="K170" s="2">
        <f t="shared" si="53"/>
        <v>252</v>
      </c>
      <c r="L170" s="2"/>
      <c r="M170" s="3" t="s">
        <v>22</v>
      </c>
      <c r="N170" s="2"/>
      <c r="O170" s="2"/>
      <c r="P170" s="2"/>
      <c r="Q170" s="2"/>
      <c r="R170" s="2"/>
      <c r="S170" s="2"/>
      <c r="T170" s="2"/>
      <c r="U170" s="2"/>
      <c r="V170" s="2"/>
      <c r="W170" s="2"/>
      <c r="X170" s="2"/>
      <c r="Y170" s="2"/>
      <c r="Z170" s="2"/>
      <c r="AA170" s="2">
        <v>15</v>
      </c>
      <c r="AB170" s="2"/>
      <c r="AC170" s="2"/>
      <c r="AD170" s="2"/>
      <c r="AE170" s="2"/>
      <c r="AF170" s="2"/>
      <c r="AG170" s="2"/>
      <c r="AH170" s="2"/>
      <c r="AI170" s="2">
        <f t="shared" si="54"/>
        <v>15</v>
      </c>
    </row>
    <row r="171" spans="1:35" ht="15">
      <c r="A171" s="30" t="s">
        <v>76</v>
      </c>
      <c r="B171" s="2">
        <v>350</v>
      </c>
      <c r="C171" s="2">
        <v>50</v>
      </c>
      <c r="D171" s="2"/>
      <c r="E171" s="2"/>
      <c r="F171" s="2"/>
      <c r="G171" s="2"/>
      <c r="H171" s="2"/>
      <c r="I171" s="2"/>
      <c r="J171" s="2"/>
      <c r="K171" s="2">
        <f t="shared" si="53"/>
        <v>400</v>
      </c>
      <c r="L171" s="2"/>
      <c r="M171" s="30" t="s">
        <v>76</v>
      </c>
      <c r="N171" s="2"/>
      <c r="O171" s="2"/>
      <c r="P171" s="2"/>
      <c r="Q171" s="2"/>
      <c r="R171" s="2"/>
      <c r="S171" s="2"/>
      <c r="T171" s="2"/>
      <c r="U171" s="2"/>
      <c r="V171" s="2"/>
      <c r="W171" s="2"/>
      <c r="X171" s="2"/>
      <c r="Y171" s="2"/>
      <c r="Z171" s="2"/>
      <c r="AA171" s="2"/>
      <c r="AB171" s="2"/>
      <c r="AC171" s="2"/>
      <c r="AD171" s="2"/>
      <c r="AE171" s="2"/>
      <c r="AF171" s="2"/>
      <c r="AG171" s="2"/>
      <c r="AH171" s="2"/>
      <c r="AI171" s="2">
        <f t="shared" si="54"/>
        <v>0</v>
      </c>
    </row>
    <row r="172" spans="1:35" ht="15">
      <c r="A172" s="30" t="s">
        <v>88</v>
      </c>
      <c r="B172" s="2"/>
      <c r="C172" s="2"/>
      <c r="D172" s="2"/>
      <c r="E172" s="2"/>
      <c r="F172" s="2"/>
      <c r="G172" s="2"/>
      <c r="H172" s="2"/>
      <c r="I172" s="2"/>
      <c r="J172" s="2"/>
      <c r="K172" s="2">
        <f t="shared" si="53"/>
        <v>0</v>
      </c>
      <c r="L172" s="2"/>
      <c r="M172" s="30" t="s">
        <v>88</v>
      </c>
      <c r="N172" s="2"/>
      <c r="O172" s="2"/>
      <c r="P172" s="2"/>
      <c r="Q172" s="2"/>
      <c r="R172" s="2"/>
      <c r="S172" s="2"/>
      <c r="T172" s="2"/>
      <c r="U172" s="2"/>
      <c r="V172" s="2"/>
      <c r="W172" s="2"/>
      <c r="X172" s="2"/>
      <c r="Y172" s="2"/>
      <c r="Z172" s="2"/>
      <c r="AA172" s="2"/>
      <c r="AB172" s="2"/>
      <c r="AC172" s="2"/>
      <c r="AD172" s="2"/>
      <c r="AE172" s="2"/>
      <c r="AF172" s="2"/>
      <c r="AG172" s="2"/>
      <c r="AH172" s="2"/>
      <c r="AI172" s="2">
        <f t="shared" si="54"/>
        <v>0</v>
      </c>
    </row>
    <row r="173" spans="1:35" ht="15">
      <c r="A173" s="30" t="s">
        <v>89</v>
      </c>
      <c r="B173" s="2"/>
      <c r="C173" s="2"/>
      <c r="D173" s="2"/>
      <c r="E173" s="2"/>
      <c r="F173" s="2"/>
      <c r="G173" s="2"/>
      <c r="H173" s="2"/>
      <c r="I173" s="2"/>
      <c r="J173" s="2"/>
      <c r="K173" s="2">
        <f t="shared" si="53"/>
        <v>0</v>
      </c>
      <c r="L173" s="2"/>
      <c r="M173" s="30" t="s">
        <v>89</v>
      </c>
      <c r="N173" s="2"/>
      <c r="O173" s="2"/>
      <c r="P173" s="2"/>
      <c r="Q173" s="2"/>
      <c r="R173" s="2"/>
      <c r="S173" s="2"/>
      <c r="T173" s="2"/>
      <c r="U173" s="2"/>
      <c r="V173" s="2"/>
      <c r="W173" s="2"/>
      <c r="X173" s="2"/>
      <c r="Y173" s="12" t="s">
        <v>48</v>
      </c>
      <c r="Z173" s="2"/>
      <c r="AA173" s="2"/>
      <c r="AB173" s="2"/>
      <c r="AC173" s="2"/>
      <c r="AD173" s="2"/>
      <c r="AE173" s="2"/>
      <c r="AF173" s="2"/>
      <c r="AG173" s="2"/>
      <c r="AH173" s="2"/>
      <c r="AI173" s="2">
        <f t="shared" si="54"/>
        <v>0</v>
      </c>
    </row>
    <row r="174" spans="1:35" ht="15">
      <c r="A174" s="3" t="s">
        <v>25</v>
      </c>
      <c r="B174" s="2"/>
      <c r="C174" s="2"/>
      <c r="D174" s="2"/>
      <c r="E174" s="2"/>
      <c r="F174" s="2"/>
      <c r="G174" s="2"/>
      <c r="H174" s="2"/>
      <c r="I174" s="2"/>
      <c r="J174" s="2"/>
      <c r="K174" s="2">
        <f t="shared" si="53"/>
        <v>0</v>
      </c>
      <c r="L174" s="2"/>
      <c r="M174" s="3" t="s">
        <v>25</v>
      </c>
      <c r="N174" s="2"/>
      <c r="O174" s="2"/>
      <c r="P174" s="2"/>
      <c r="Q174" s="2"/>
      <c r="R174" s="2"/>
      <c r="S174" s="2"/>
      <c r="T174" s="2"/>
      <c r="U174" s="2"/>
      <c r="V174" s="2"/>
      <c r="W174" s="2"/>
      <c r="X174" s="2"/>
      <c r="Y174" s="2"/>
      <c r="Z174" s="2"/>
      <c r="AA174" s="2"/>
      <c r="AB174" s="2"/>
      <c r="AC174" s="2"/>
      <c r="AD174" s="2"/>
      <c r="AE174" s="2"/>
      <c r="AF174" s="2"/>
      <c r="AG174" s="2"/>
      <c r="AH174" s="2"/>
      <c r="AI174" s="2">
        <f t="shared" si="54"/>
        <v>0</v>
      </c>
    </row>
    <row r="175" spans="1:35" ht="15">
      <c r="A175" s="30" t="s">
        <v>90</v>
      </c>
      <c r="B175" s="2"/>
      <c r="C175" s="2"/>
      <c r="D175" s="2"/>
      <c r="E175" s="2"/>
      <c r="F175" s="2"/>
      <c r="G175" s="2"/>
      <c r="H175" s="2"/>
      <c r="I175" s="2"/>
      <c r="J175" s="2"/>
      <c r="K175" s="2">
        <f t="shared" si="53"/>
        <v>0</v>
      </c>
      <c r="L175" s="2"/>
      <c r="M175" s="30" t="s">
        <v>90</v>
      </c>
      <c r="N175" s="2"/>
      <c r="O175" s="2"/>
      <c r="P175" s="2"/>
      <c r="Q175" s="2"/>
      <c r="R175" s="2"/>
      <c r="S175" s="2"/>
      <c r="T175" s="2"/>
      <c r="U175" s="2"/>
      <c r="V175" s="2"/>
      <c r="W175" s="2"/>
      <c r="X175" s="2"/>
      <c r="Y175" s="2"/>
      <c r="Z175" s="2"/>
      <c r="AA175" s="2"/>
      <c r="AB175" s="2"/>
      <c r="AC175" s="2"/>
      <c r="AD175" s="2"/>
      <c r="AE175" s="2"/>
      <c r="AF175" s="2"/>
      <c r="AG175" s="2"/>
      <c r="AH175" s="2"/>
      <c r="AI175" s="2">
        <f t="shared" si="54"/>
        <v>0</v>
      </c>
    </row>
    <row r="176" spans="1:35" ht="15">
      <c r="A176" s="30" t="s">
        <v>83</v>
      </c>
      <c r="B176" s="2"/>
      <c r="C176" s="2"/>
      <c r="D176" s="2"/>
      <c r="E176" s="2">
        <v>8</v>
      </c>
      <c r="F176" s="2"/>
      <c r="G176" s="2"/>
      <c r="H176" s="2"/>
      <c r="I176" s="2">
        <v>10</v>
      </c>
      <c r="J176" s="2"/>
      <c r="K176" s="2">
        <f t="shared" si="53"/>
        <v>18</v>
      </c>
      <c r="L176" s="2"/>
      <c r="M176" s="30" t="s">
        <v>83</v>
      </c>
      <c r="N176" s="2"/>
      <c r="O176" s="2"/>
      <c r="P176" s="2"/>
      <c r="Q176" s="2"/>
      <c r="R176" s="2"/>
      <c r="S176" s="2"/>
      <c r="T176" s="2"/>
      <c r="U176" s="2"/>
      <c r="V176" s="2"/>
      <c r="W176" s="2"/>
      <c r="X176" s="2"/>
      <c r="Y176" s="2"/>
      <c r="Z176" s="2"/>
      <c r="AA176" s="2"/>
      <c r="AB176" s="2"/>
      <c r="AC176" s="2"/>
      <c r="AD176" s="2"/>
      <c r="AE176" s="2"/>
      <c r="AF176" s="2"/>
      <c r="AG176" s="2"/>
      <c r="AH176" s="2"/>
      <c r="AI176" s="2">
        <f t="shared" si="54"/>
        <v>0</v>
      </c>
    </row>
    <row r="177" spans="1:35" ht="15">
      <c r="A177" s="3" t="s">
        <v>28</v>
      </c>
      <c r="B177" s="2"/>
      <c r="C177" s="2"/>
      <c r="D177" s="2"/>
      <c r="E177" s="2"/>
      <c r="F177" s="2"/>
      <c r="G177" s="2"/>
      <c r="H177" s="2"/>
      <c r="I177" s="2"/>
      <c r="J177" s="2"/>
      <c r="K177" s="2">
        <f t="shared" si="53"/>
        <v>0</v>
      </c>
      <c r="L177" s="2"/>
      <c r="M177" s="3" t="s">
        <v>28</v>
      </c>
      <c r="N177" s="2"/>
      <c r="O177" s="2"/>
      <c r="P177" s="2"/>
      <c r="Q177" s="2"/>
      <c r="R177" s="2"/>
      <c r="S177" s="2"/>
      <c r="T177" s="2"/>
      <c r="U177" s="2"/>
      <c r="V177" s="2"/>
      <c r="W177" s="2"/>
      <c r="X177" s="2"/>
      <c r="Y177" s="2"/>
      <c r="Z177" s="2"/>
      <c r="AA177" s="2"/>
      <c r="AB177" s="2"/>
      <c r="AC177" s="2"/>
      <c r="AD177" s="2"/>
      <c r="AE177" s="2"/>
      <c r="AF177" s="2"/>
      <c r="AG177" s="2"/>
      <c r="AH177" s="2"/>
      <c r="AI177" s="2">
        <f t="shared" si="54"/>
        <v>0</v>
      </c>
    </row>
    <row r="178" spans="1:35" s="2" customFormat="1" ht="15">
      <c r="A178" s="30" t="s">
        <v>91</v>
      </c>
      <c r="K178" s="2">
        <f t="shared" si="53"/>
        <v>0</v>
      </c>
      <c r="M178" s="30" t="s">
        <v>91</v>
      </c>
      <c r="AI178" s="2">
        <f t="shared" si="54"/>
        <v>0</v>
      </c>
    </row>
    <row r="179" spans="1:35" s="2" customFormat="1" ht="15">
      <c r="A179" s="3" t="s">
        <v>29</v>
      </c>
      <c r="K179" s="2">
        <f t="shared" si="53"/>
        <v>0</v>
      </c>
      <c r="M179" s="3" t="s">
        <v>29</v>
      </c>
      <c r="AI179" s="2">
        <f t="shared" si="54"/>
        <v>0</v>
      </c>
    </row>
    <row r="180" spans="1:35" ht="15">
      <c r="A180" s="3" t="s">
        <v>36</v>
      </c>
      <c r="B180" s="2"/>
      <c r="C180" s="2"/>
      <c r="D180" s="2"/>
      <c r="E180" s="2"/>
      <c r="F180" s="2"/>
      <c r="G180" s="2"/>
      <c r="H180" s="2"/>
      <c r="I180" s="2"/>
      <c r="J180" s="2"/>
      <c r="K180" s="2">
        <f t="shared" si="53"/>
        <v>0</v>
      </c>
      <c r="L180" s="2"/>
      <c r="M180" s="3" t="s">
        <v>36</v>
      </c>
      <c r="N180" s="2"/>
      <c r="O180" s="2"/>
      <c r="P180" s="2"/>
      <c r="Q180" s="2"/>
      <c r="R180" s="2"/>
      <c r="S180" s="2"/>
      <c r="T180" s="2"/>
      <c r="U180" s="2"/>
      <c r="V180" s="2"/>
      <c r="W180" s="2"/>
      <c r="X180" s="2"/>
      <c r="Y180" s="2"/>
      <c r="Z180" s="2"/>
      <c r="AA180" s="2"/>
      <c r="AB180" s="2"/>
      <c r="AC180" s="2"/>
      <c r="AD180" s="2"/>
      <c r="AE180" s="2"/>
      <c r="AF180" s="2"/>
      <c r="AG180" s="2"/>
      <c r="AH180" s="2"/>
      <c r="AI180" s="2">
        <f t="shared" si="54"/>
        <v>0</v>
      </c>
    </row>
    <row r="181" spans="1:36" ht="15">
      <c r="A181" s="11" t="s">
        <v>37</v>
      </c>
      <c r="B181">
        <f>SUM(B146:B180)</f>
        <v>350</v>
      </c>
      <c r="C181" s="2">
        <f aca="true" t="shared" si="55" ref="C181:J181">SUM(C146:C180)</f>
        <v>57</v>
      </c>
      <c r="D181" s="2">
        <f t="shared" si="55"/>
        <v>36</v>
      </c>
      <c r="E181" s="2">
        <f t="shared" si="55"/>
        <v>459</v>
      </c>
      <c r="F181" s="2">
        <f t="shared" si="55"/>
        <v>121</v>
      </c>
      <c r="G181" s="2">
        <f>SUM(G146:G180)</f>
        <v>74</v>
      </c>
      <c r="H181" s="2">
        <f t="shared" si="55"/>
        <v>479</v>
      </c>
      <c r="I181" s="2">
        <f t="shared" si="55"/>
        <v>476</v>
      </c>
      <c r="J181" s="2">
        <f t="shared" si="55"/>
        <v>26</v>
      </c>
      <c r="K181">
        <f>SUM(K146:K180)</f>
        <v>2078</v>
      </c>
      <c r="M181" s="11" t="s">
        <v>37</v>
      </c>
      <c r="N181">
        <f>SUM(N146:N180)</f>
        <v>0</v>
      </c>
      <c r="O181" s="2">
        <f aca="true" t="shared" si="56" ref="O181:AI181">SUM(O146:O180)</f>
        <v>0</v>
      </c>
      <c r="P181" s="2">
        <f t="shared" si="56"/>
        <v>0</v>
      </c>
      <c r="Q181" s="2">
        <f t="shared" si="56"/>
        <v>0</v>
      </c>
      <c r="R181" s="2">
        <f t="shared" si="56"/>
        <v>0</v>
      </c>
      <c r="S181" s="2">
        <f t="shared" si="56"/>
        <v>0</v>
      </c>
      <c r="T181" s="2">
        <f t="shared" si="56"/>
        <v>4</v>
      </c>
      <c r="U181" s="2">
        <f t="shared" si="56"/>
        <v>0</v>
      </c>
      <c r="V181" s="2">
        <f t="shared" si="56"/>
        <v>0</v>
      </c>
      <c r="W181" s="2">
        <f t="shared" si="56"/>
        <v>0</v>
      </c>
      <c r="X181" s="2">
        <f t="shared" si="56"/>
        <v>0</v>
      </c>
      <c r="Y181" s="2">
        <f t="shared" si="56"/>
        <v>0</v>
      </c>
      <c r="Z181" s="2">
        <f t="shared" si="56"/>
        <v>0</v>
      </c>
      <c r="AA181" s="2">
        <f t="shared" si="56"/>
        <v>520</v>
      </c>
      <c r="AB181" s="2">
        <f t="shared" si="56"/>
        <v>0</v>
      </c>
      <c r="AC181" s="2">
        <f t="shared" si="56"/>
        <v>0</v>
      </c>
      <c r="AD181" s="2">
        <f t="shared" si="56"/>
        <v>0</v>
      </c>
      <c r="AE181" s="2">
        <f t="shared" si="56"/>
        <v>0</v>
      </c>
      <c r="AF181" s="2">
        <f t="shared" si="56"/>
        <v>0</v>
      </c>
      <c r="AG181" s="2">
        <f t="shared" si="56"/>
        <v>20</v>
      </c>
      <c r="AH181" s="2">
        <f t="shared" si="56"/>
        <v>0</v>
      </c>
      <c r="AI181" s="2">
        <f t="shared" si="56"/>
        <v>544</v>
      </c>
      <c r="AJ181" s="20">
        <f>AI181/AI$52</f>
        <v>0.0632852489530014</v>
      </c>
    </row>
    <row r="182" spans="1:35"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2" customFormat="1" ht="15"/>
    <row r="185" spans="1:35" ht="15">
      <c r="A185" s="2" t="s">
        <v>39</v>
      </c>
      <c r="B185" s="2" t="s">
        <v>46</v>
      </c>
      <c r="C185" s="2"/>
      <c r="D185" s="2"/>
      <c r="E185" s="2"/>
      <c r="F185" s="2"/>
      <c r="G185" s="2"/>
      <c r="H185" s="2"/>
      <c r="I185" s="2"/>
      <c r="J185" s="2"/>
      <c r="K185" s="2"/>
      <c r="L185" s="2"/>
      <c r="M185" s="2" t="s">
        <v>40</v>
      </c>
      <c r="N185" s="2"/>
      <c r="O185" s="2"/>
      <c r="P185" s="2"/>
      <c r="Q185" s="2"/>
      <c r="R185" s="2"/>
      <c r="S185" s="2"/>
      <c r="T185" s="2"/>
      <c r="U185" s="2"/>
      <c r="V185" s="2"/>
      <c r="W185" s="2"/>
      <c r="X185" s="2"/>
      <c r="Y185" s="2"/>
      <c r="Z185" s="2"/>
      <c r="AA185" s="2"/>
      <c r="AB185" s="2"/>
      <c r="AC185" s="2"/>
      <c r="AD185" s="2"/>
      <c r="AE185" s="2"/>
      <c r="AF185" s="2"/>
      <c r="AG185" s="2"/>
      <c r="AH185" s="2"/>
      <c r="AI185" s="2"/>
    </row>
    <row r="186" spans="1:35" ht="15">
      <c r="A186" s="1" t="s">
        <v>35</v>
      </c>
      <c r="B186" s="2"/>
      <c r="C186" s="2"/>
      <c r="D186" s="2"/>
      <c r="E186" s="2"/>
      <c r="F186" s="2"/>
      <c r="G186" s="2"/>
      <c r="H186" s="2"/>
      <c r="I186" s="2"/>
      <c r="J186" s="2"/>
      <c r="K186" s="2"/>
      <c r="L186" s="2"/>
      <c r="M186" s="1" t="s">
        <v>47</v>
      </c>
      <c r="N186" s="2"/>
      <c r="O186" s="2"/>
      <c r="P186" s="2"/>
      <c r="Q186" s="2"/>
      <c r="R186" s="2"/>
      <c r="S186" s="2"/>
      <c r="T186" s="2"/>
      <c r="U186" s="2"/>
      <c r="V186" s="2"/>
      <c r="W186" s="2"/>
      <c r="X186" s="2"/>
      <c r="Y186" s="2"/>
      <c r="Z186" s="2"/>
      <c r="AA186" s="2"/>
      <c r="AB186" s="2"/>
      <c r="AC186" s="2"/>
      <c r="AD186" s="2"/>
      <c r="AE186" s="2"/>
      <c r="AF186" s="2"/>
      <c r="AG186" s="2"/>
      <c r="AH186" s="2"/>
      <c r="AI186" s="2"/>
    </row>
    <row r="187" spans="1:35" ht="15">
      <c r="A187" s="2"/>
      <c r="B187" s="1" t="s">
        <v>32</v>
      </c>
      <c r="C187" s="2"/>
      <c r="D187" s="2"/>
      <c r="E187" s="1"/>
      <c r="F187" s="2" t="s">
        <v>33</v>
      </c>
      <c r="G187" s="2"/>
      <c r="H187" s="2"/>
      <c r="I187" s="2"/>
      <c r="J187" s="2"/>
      <c r="K187" s="2"/>
      <c r="L187" s="2"/>
      <c r="M187" s="2"/>
      <c r="N187" s="2"/>
      <c r="O187" s="2"/>
      <c r="P187" s="2"/>
      <c r="Q187" s="1" t="s">
        <v>33</v>
      </c>
      <c r="R187" s="2"/>
      <c r="S187" s="2"/>
      <c r="T187" s="2"/>
      <c r="U187" s="2"/>
      <c r="V187" s="2"/>
      <c r="W187" s="2"/>
      <c r="X187" s="2"/>
      <c r="Y187" s="2"/>
      <c r="Z187" s="2"/>
      <c r="AA187" s="2"/>
      <c r="AB187" s="2"/>
      <c r="AC187" s="2"/>
      <c r="AD187" s="2"/>
      <c r="AE187" s="2"/>
      <c r="AF187" s="2"/>
      <c r="AG187" s="2"/>
      <c r="AH187" s="2"/>
      <c r="AI187" s="2"/>
    </row>
    <row r="188" spans="1:35" ht="15">
      <c r="A188" s="6" t="s">
        <v>31</v>
      </c>
      <c r="B188" s="5">
        <v>15</v>
      </c>
      <c r="C188" s="5">
        <v>20</v>
      </c>
      <c r="D188" s="5">
        <v>25</v>
      </c>
      <c r="E188" s="5">
        <v>30</v>
      </c>
      <c r="F188" s="5">
        <v>5</v>
      </c>
      <c r="G188" s="5">
        <v>10</v>
      </c>
      <c r="H188" s="5">
        <v>15</v>
      </c>
      <c r="I188" s="5">
        <v>20</v>
      </c>
      <c r="J188" s="5">
        <v>25</v>
      </c>
      <c r="K188" s="7" t="s">
        <v>37</v>
      </c>
      <c r="L188" s="2"/>
      <c r="M188" s="6" t="s">
        <v>31</v>
      </c>
      <c r="N188" s="4">
        <v>28</v>
      </c>
      <c r="O188" s="4">
        <v>29</v>
      </c>
      <c r="P188" s="4">
        <v>30</v>
      </c>
      <c r="Q188" s="4">
        <v>1</v>
      </c>
      <c r="R188" s="4">
        <v>2</v>
      </c>
      <c r="S188" s="4">
        <v>3</v>
      </c>
      <c r="T188" s="4">
        <v>4</v>
      </c>
      <c r="U188" s="4">
        <v>5</v>
      </c>
      <c r="V188" s="4">
        <v>6</v>
      </c>
      <c r="W188" s="4">
        <v>7</v>
      </c>
      <c r="X188" s="4">
        <v>8</v>
      </c>
      <c r="Y188" s="4">
        <v>9</v>
      </c>
      <c r="Z188" s="4">
        <v>10</v>
      </c>
      <c r="AA188" s="4">
        <v>11</v>
      </c>
      <c r="AB188" s="4">
        <v>12</v>
      </c>
      <c r="AC188" s="4">
        <v>13</v>
      </c>
      <c r="AD188" s="4">
        <v>14</v>
      </c>
      <c r="AE188" s="4">
        <v>15</v>
      </c>
      <c r="AF188" s="4">
        <v>16</v>
      </c>
      <c r="AG188" s="4">
        <v>17</v>
      </c>
      <c r="AH188" s="4">
        <v>18</v>
      </c>
      <c r="AI188" s="17" t="s">
        <v>37</v>
      </c>
    </row>
    <row r="189" spans="1:35" ht="15">
      <c r="A189" s="3" t="s">
        <v>1</v>
      </c>
      <c r="B189" s="2"/>
      <c r="C189" s="2"/>
      <c r="D189" s="2"/>
      <c r="E189" s="2"/>
      <c r="F189" s="2"/>
      <c r="G189" s="2"/>
      <c r="H189" s="2">
        <v>2</v>
      </c>
      <c r="I189" s="2">
        <v>2</v>
      </c>
      <c r="J189" s="2">
        <v>1</v>
      </c>
      <c r="K189" s="2">
        <f aca="true" t="shared" si="57" ref="K189:K223">SUM(B189:J189)</f>
        <v>5</v>
      </c>
      <c r="L189" s="2"/>
      <c r="M189" s="3" t="s">
        <v>1</v>
      </c>
      <c r="N189" s="2"/>
      <c r="O189" s="2"/>
      <c r="P189" s="2"/>
      <c r="Q189" s="2"/>
      <c r="R189" s="2"/>
      <c r="S189" s="2"/>
      <c r="T189" s="2"/>
      <c r="U189" s="2"/>
      <c r="V189" s="2"/>
      <c r="W189" s="2"/>
      <c r="X189" s="2"/>
      <c r="Y189" s="2"/>
      <c r="Z189" s="2"/>
      <c r="AA189" s="2"/>
      <c r="AB189" s="2"/>
      <c r="AC189" s="2"/>
      <c r="AD189" s="2"/>
      <c r="AE189" s="2"/>
      <c r="AF189" s="2"/>
      <c r="AG189" s="2"/>
      <c r="AH189" s="2"/>
      <c r="AI189" s="2">
        <f aca="true" t="shared" si="58" ref="AI189:AI223">SUM(N189:AH189)</f>
        <v>0</v>
      </c>
    </row>
    <row r="190" spans="1:35" ht="15">
      <c r="A190" s="30" t="s">
        <v>85</v>
      </c>
      <c r="B190" s="2"/>
      <c r="C190" s="2"/>
      <c r="D190" s="2"/>
      <c r="E190" s="2"/>
      <c r="F190" s="2"/>
      <c r="G190" s="2"/>
      <c r="H190" s="2"/>
      <c r="I190" s="2"/>
      <c r="J190" s="2"/>
      <c r="K190" s="2">
        <f t="shared" si="57"/>
        <v>0</v>
      </c>
      <c r="L190" s="2"/>
      <c r="M190" s="30" t="s">
        <v>85</v>
      </c>
      <c r="N190" s="2"/>
      <c r="O190" s="2"/>
      <c r="P190" s="2"/>
      <c r="Q190" s="2"/>
      <c r="R190" s="2"/>
      <c r="S190" s="2"/>
      <c r="T190" s="2"/>
      <c r="U190" s="2"/>
      <c r="V190" s="2"/>
      <c r="W190" s="2"/>
      <c r="X190" s="2"/>
      <c r="Y190" s="2"/>
      <c r="Z190" s="2"/>
      <c r="AA190" s="2"/>
      <c r="AB190" s="2"/>
      <c r="AC190" s="2"/>
      <c r="AD190" s="2"/>
      <c r="AE190" s="2"/>
      <c r="AF190" s="2"/>
      <c r="AG190" s="2"/>
      <c r="AH190" s="2"/>
      <c r="AI190" s="2">
        <f t="shared" si="58"/>
        <v>0</v>
      </c>
    </row>
    <row r="191" spans="1:35" ht="15">
      <c r="A191" s="30" t="s">
        <v>81</v>
      </c>
      <c r="B191" s="2"/>
      <c r="C191" s="2"/>
      <c r="D191" s="2"/>
      <c r="E191" s="2"/>
      <c r="F191" s="2"/>
      <c r="G191" s="2"/>
      <c r="H191" s="2"/>
      <c r="I191" s="2"/>
      <c r="J191" s="2"/>
      <c r="K191" s="2">
        <f t="shared" si="57"/>
        <v>0</v>
      </c>
      <c r="L191" s="2"/>
      <c r="M191" s="30" t="s">
        <v>81</v>
      </c>
      <c r="N191" s="2"/>
      <c r="O191" s="2"/>
      <c r="P191" s="2"/>
      <c r="Q191" s="2"/>
      <c r="R191" s="2"/>
      <c r="S191" s="2"/>
      <c r="T191" s="2"/>
      <c r="U191" s="2"/>
      <c r="V191" s="2"/>
      <c r="W191" s="2"/>
      <c r="X191" s="2"/>
      <c r="Y191" s="2"/>
      <c r="Z191" s="2"/>
      <c r="AA191" s="2"/>
      <c r="AB191" s="2"/>
      <c r="AC191" s="2"/>
      <c r="AD191" s="2"/>
      <c r="AE191" s="2"/>
      <c r="AF191" s="2"/>
      <c r="AG191" s="2"/>
      <c r="AH191" s="2"/>
      <c r="AI191" s="2">
        <f t="shared" si="58"/>
        <v>0</v>
      </c>
    </row>
    <row r="192" spans="1:35" ht="15">
      <c r="A192" s="30" t="s">
        <v>77</v>
      </c>
      <c r="B192" s="2"/>
      <c r="C192" s="2"/>
      <c r="D192" s="2"/>
      <c r="E192" s="2"/>
      <c r="F192" s="2"/>
      <c r="G192" s="2"/>
      <c r="H192" s="2"/>
      <c r="I192" s="2"/>
      <c r="J192" s="2"/>
      <c r="K192" s="2">
        <f t="shared" si="57"/>
        <v>0</v>
      </c>
      <c r="L192" s="2"/>
      <c r="M192" s="30" t="s">
        <v>77</v>
      </c>
      <c r="N192" s="2"/>
      <c r="O192" s="2"/>
      <c r="P192" s="2"/>
      <c r="Q192" s="2"/>
      <c r="R192" s="2"/>
      <c r="S192" s="2"/>
      <c r="T192" s="2"/>
      <c r="U192" s="2"/>
      <c r="V192" s="2"/>
      <c r="W192" s="2"/>
      <c r="X192" s="2"/>
      <c r="Y192" s="2"/>
      <c r="Z192" s="2"/>
      <c r="AA192" s="2"/>
      <c r="AB192" s="2"/>
      <c r="AC192" s="2"/>
      <c r="AD192" s="2"/>
      <c r="AE192" s="2"/>
      <c r="AF192" s="2"/>
      <c r="AG192" s="2"/>
      <c r="AH192" s="2"/>
      <c r="AI192" s="2">
        <f t="shared" si="58"/>
        <v>0</v>
      </c>
    </row>
    <row r="193" spans="1:35" ht="15">
      <c r="A193" s="3" t="s">
        <v>4</v>
      </c>
      <c r="B193" s="2"/>
      <c r="C193" s="2"/>
      <c r="D193" s="2"/>
      <c r="E193" s="2"/>
      <c r="F193" s="2"/>
      <c r="G193" s="2"/>
      <c r="H193" s="2"/>
      <c r="I193" s="2"/>
      <c r="J193" s="2"/>
      <c r="K193" s="2">
        <f t="shared" si="57"/>
        <v>0</v>
      </c>
      <c r="L193" s="2"/>
      <c r="M193" s="3" t="s">
        <v>4</v>
      </c>
      <c r="N193" s="2"/>
      <c r="O193" s="2"/>
      <c r="P193" s="2"/>
      <c r="Q193" s="2"/>
      <c r="R193" s="2"/>
      <c r="S193" s="2"/>
      <c r="T193" s="2"/>
      <c r="U193" s="2"/>
      <c r="V193" s="2"/>
      <c r="W193" s="2"/>
      <c r="X193" s="2"/>
      <c r="Y193" s="2"/>
      <c r="Z193" s="2"/>
      <c r="AA193" s="2"/>
      <c r="AB193" s="2"/>
      <c r="AC193" s="2"/>
      <c r="AD193" s="2"/>
      <c r="AE193" s="2"/>
      <c r="AF193" s="2"/>
      <c r="AG193" s="2"/>
      <c r="AH193" s="2"/>
      <c r="AI193" s="2">
        <f t="shared" si="58"/>
        <v>0</v>
      </c>
    </row>
    <row r="194" spans="1:35" ht="15">
      <c r="A194" s="30" t="s">
        <v>79</v>
      </c>
      <c r="B194" s="2"/>
      <c r="C194" s="2"/>
      <c r="D194" s="2"/>
      <c r="E194" s="2"/>
      <c r="F194" s="2"/>
      <c r="G194" s="2"/>
      <c r="H194" s="2"/>
      <c r="I194" s="2"/>
      <c r="J194" s="2"/>
      <c r="K194" s="2">
        <f t="shared" si="57"/>
        <v>0</v>
      </c>
      <c r="L194" s="2"/>
      <c r="M194" s="30" t="s">
        <v>79</v>
      </c>
      <c r="N194" s="2"/>
      <c r="O194" s="2"/>
      <c r="P194" s="2"/>
      <c r="Q194" s="2"/>
      <c r="R194" s="2"/>
      <c r="S194" s="2"/>
      <c r="T194" s="2"/>
      <c r="U194" s="2"/>
      <c r="V194" s="2"/>
      <c r="W194" s="2"/>
      <c r="X194" s="2"/>
      <c r="Y194" s="2"/>
      <c r="Z194" s="2"/>
      <c r="AA194" s="2"/>
      <c r="AB194" s="2"/>
      <c r="AC194" s="2"/>
      <c r="AD194" s="2"/>
      <c r="AE194" s="2"/>
      <c r="AF194" s="2"/>
      <c r="AG194" s="2"/>
      <c r="AH194" s="2"/>
      <c r="AI194" s="2">
        <f t="shared" si="58"/>
        <v>0</v>
      </c>
    </row>
    <row r="195" spans="1:35" ht="15">
      <c r="A195" s="3" t="s">
        <v>6</v>
      </c>
      <c r="B195" s="2"/>
      <c r="C195" s="2"/>
      <c r="D195" s="2"/>
      <c r="E195" s="2"/>
      <c r="F195" s="2"/>
      <c r="G195" s="2"/>
      <c r="H195" s="2"/>
      <c r="I195" s="2"/>
      <c r="J195" s="2"/>
      <c r="K195" s="2">
        <f t="shared" si="57"/>
        <v>0</v>
      </c>
      <c r="L195" s="2"/>
      <c r="M195" s="3" t="s">
        <v>6</v>
      </c>
      <c r="N195" s="2"/>
      <c r="O195" s="2"/>
      <c r="P195" s="2"/>
      <c r="Q195" s="2"/>
      <c r="R195" s="2"/>
      <c r="S195" s="2"/>
      <c r="T195" s="2"/>
      <c r="U195" s="2"/>
      <c r="V195" s="2"/>
      <c r="W195" s="2"/>
      <c r="X195" s="2"/>
      <c r="Y195" s="2"/>
      <c r="Z195" s="2"/>
      <c r="AA195" s="2"/>
      <c r="AB195" s="2"/>
      <c r="AC195" s="2"/>
      <c r="AD195" s="2"/>
      <c r="AE195" s="2"/>
      <c r="AF195" s="2"/>
      <c r="AG195" s="2"/>
      <c r="AH195" s="2"/>
      <c r="AI195" s="2">
        <f t="shared" si="58"/>
        <v>0</v>
      </c>
    </row>
    <row r="196" spans="1:35" ht="15">
      <c r="A196" s="3" t="s">
        <v>7</v>
      </c>
      <c r="B196" s="2"/>
      <c r="C196" s="2"/>
      <c r="D196" s="2"/>
      <c r="E196" s="2"/>
      <c r="F196" s="2"/>
      <c r="G196" s="2"/>
      <c r="H196" s="2"/>
      <c r="I196" s="2"/>
      <c r="J196" s="2"/>
      <c r="K196" s="2">
        <f t="shared" si="57"/>
        <v>0</v>
      </c>
      <c r="L196" s="2"/>
      <c r="M196" s="3" t="s">
        <v>7</v>
      </c>
      <c r="N196" s="2"/>
      <c r="O196" s="2"/>
      <c r="P196" s="2"/>
      <c r="Q196" s="2"/>
      <c r="R196" s="2"/>
      <c r="S196" s="2"/>
      <c r="T196" s="2"/>
      <c r="U196" s="2"/>
      <c r="V196" s="2"/>
      <c r="W196" s="2"/>
      <c r="X196" s="2"/>
      <c r="Y196" s="2"/>
      <c r="Z196" s="2"/>
      <c r="AA196" s="2"/>
      <c r="AB196" s="2"/>
      <c r="AC196" s="2"/>
      <c r="AD196" s="2"/>
      <c r="AE196" s="2"/>
      <c r="AF196" s="2"/>
      <c r="AG196" s="2"/>
      <c r="AH196" s="2"/>
      <c r="AI196" s="2">
        <f t="shared" si="58"/>
        <v>0</v>
      </c>
    </row>
    <row r="197" spans="1:35" ht="15">
      <c r="A197" s="3" t="s">
        <v>8</v>
      </c>
      <c r="B197" s="2"/>
      <c r="C197" s="2"/>
      <c r="D197" s="2"/>
      <c r="E197" s="2"/>
      <c r="F197" s="2"/>
      <c r="G197" s="2"/>
      <c r="H197" s="2"/>
      <c r="I197" s="2"/>
      <c r="J197" s="2"/>
      <c r="K197" s="2">
        <f t="shared" si="57"/>
        <v>0</v>
      </c>
      <c r="L197" s="2"/>
      <c r="M197" s="30" t="s">
        <v>84</v>
      </c>
      <c r="N197" s="2"/>
      <c r="O197" s="2"/>
      <c r="P197" s="2"/>
      <c r="Q197" s="2"/>
      <c r="R197" s="2"/>
      <c r="S197" s="2"/>
      <c r="T197" s="2"/>
      <c r="U197" s="2"/>
      <c r="V197" s="2"/>
      <c r="W197" s="2"/>
      <c r="X197" s="2"/>
      <c r="Y197" s="2"/>
      <c r="Z197" s="2"/>
      <c r="AA197" s="2"/>
      <c r="AB197" s="2"/>
      <c r="AC197" s="2"/>
      <c r="AD197" s="2"/>
      <c r="AE197" s="2"/>
      <c r="AF197" s="2"/>
      <c r="AG197" s="2"/>
      <c r="AH197" s="2"/>
      <c r="AI197" s="2">
        <f t="shared" si="58"/>
        <v>0</v>
      </c>
    </row>
    <row r="198" spans="1:35" ht="15">
      <c r="A198" s="3" t="s">
        <v>9</v>
      </c>
      <c r="B198" s="2"/>
      <c r="C198" s="2"/>
      <c r="D198" s="2"/>
      <c r="E198" s="2"/>
      <c r="F198" s="2"/>
      <c r="G198" s="2"/>
      <c r="H198" s="2"/>
      <c r="I198" s="2"/>
      <c r="J198" s="2"/>
      <c r="K198" s="2">
        <f t="shared" si="57"/>
        <v>0</v>
      </c>
      <c r="L198" s="2"/>
      <c r="M198" s="3" t="s">
        <v>9</v>
      </c>
      <c r="N198" s="2"/>
      <c r="O198" s="2"/>
      <c r="P198" s="2"/>
      <c r="Q198" s="2"/>
      <c r="R198" s="2"/>
      <c r="S198" s="2"/>
      <c r="T198" s="2"/>
      <c r="U198" s="2"/>
      <c r="V198" s="2"/>
      <c r="W198" s="2"/>
      <c r="X198" s="2"/>
      <c r="Y198" s="2"/>
      <c r="Z198" s="2"/>
      <c r="AA198" s="2"/>
      <c r="AB198" s="2"/>
      <c r="AC198" s="2"/>
      <c r="AD198" s="2"/>
      <c r="AE198" s="2"/>
      <c r="AF198" s="2"/>
      <c r="AG198" s="2"/>
      <c r="AH198" s="2"/>
      <c r="AI198" s="2">
        <f t="shared" si="58"/>
        <v>0</v>
      </c>
    </row>
    <row r="199" spans="1:35" ht="15">
      <c r="A199" s="3" t="s">
        <v>10</v>
      </c>
      <c r="B199" s="2"/>
      <c r="C199" s="2"/>
      <c r="D199" s="2"/>
      <c r="E199" s="2"/>
      <c r="F199" s="2">
        <v>1</v>
      </c>
      <c r="G199" s="2"/>
      <c r="H199" s="2"/>
      <c r="I199" s="2">
        <v>1</v>
      </c>
      <c r="J199" s="2"/>
      <c r="K199" s="2">
        <f t="shared" si="57"/>
        <v>2</v>
      </c>
      <c r="L199" s="2"/>
      <c r="M199" s="3" t="s">
        <v>10</v>
      </c>
      <c r="N199" s="2"/>
      <c r="O199" s="2"/>
      <c r="P199" s="2"/>
      <c r="Q199" s="2"/>
      <c r="R199" s="2"/>
      <c r="S199" s="2"/>
      <c r="T199" s="2"/>
      <c r="U199" s="2"/>
      <c r="V199" s="2"/>
      <c r="W199" s="2"/>
      <c r="X199" s="2"/>
      <c r="Y199" s="2"/>
      <c r="Z199" s="2"/>
      <c r="AA199" s="2"/>
      <c r="AB199" s="2"/>
      <c r="AC199" s="2"/>
      <c r="AD199" s="2"/>
      <c r="AE199" s="2"/>
      <c r="AF199" s="2"/>
      <c r="AG199" s="2"/>
      <c r="AH199" s="2"/>
      <c r="AI199" s="2">
        <f t="shared" si="58"/>
        <v>0</v>
      </c>
    </row>
    <row r="200" spans="1:35" ht="15">
      <c r="A200" s="30" t="s">
        <v>86</v>
      </c>
      <c r="B200" s="2"/>
      <c r="C200" s="2"/>
      <c r="D200" s="2"/>
      <c r="E200" s="2"/>
      <c r="F200" s="2"/>
      <c r="G200" s="2"/>
      <c r="H200" s="2"/>
      <c r="I200" s="2"/>
      <c r="J200" s="2"/>
      <c r="K200" s="2">
        <f t="shared" si="57"/>
        <v>0</v>
      </c>
      <c r="L200" s="2"/>
      <c r="M200" s="30" t="s">
        <v>86</v>
      </c>
      <c r="N200" s="2"/>
      <c r="O200" s="2"/>
      <c r="P200" s="2"/>
      <c r="Q200" s="2"/>
      <c r="R200" s="2"/>
      <c r="S200" s="2"/>
      <c r="T200" s="2"/>
      <c r="U200" s="2"/>
      <c r="V200" s="2"/>
      <c r="W200" s="2"/>
      <c r="X200" s="2"/>
      <c r="Y200" s="2"/>
      <c r="Z200" s="2"/>
      <c r="AA200" s="2"/>
      <c r="AB200" s="2"/>
      <c r="AC200" s="2"/>
      <c r="AD200" s="2"/>
      <c r="AE200" s="2"/>
      <c r="AF200" s="2"/>
      <c r="AG200" s="2"/>
      <c r="AH200" s="2"/>
      <c r="AI200" s="2">
        <f t="shared" si="58"/>
        <v>0</v>
      </c>
    </row>
    <row r="201" spans="1:35" ht="15">
      <c r="A201" s="30" t="s">
        <v>87</v>
      </c>
      <c r="B201" s="2"/>
      <c r="C201" s="2"/>
      <c r="D201" s="2"/>
      <c r="E201" s="2"/>
      <c r="F201" s="2"/>
      <c r="G201" s="2"/>
      <c r="H201" s="2"/>
      <c r="I201" s="2"/>
      <c r="J201" s="2"/>
      <c r="K201" s="2">
        <f t="shared" si="57"/>
        <v>0</v>
      </c>
      <c r="L201" s="2"/>
      <c r="M201" s="30" t="s">
        <v>87</v>
      </c>
      <c r="N201" s="2"/>
      <c r="O201" s="2"/>
      <c r="P201" s="2"/>
      <c r="Q201" s="2"/>
      <c r="R201" s="2"/>
      <c r="S201" s="2"/>
      <c r="T201" s="2"/>
      <c r="U201" s="2"/>
      <c r="V201" s="2"/>
      <c r="W201" s="2"/>
      <c r="X201" s="2"/>
      <c r="Y201" s="2"/>
      <c r="Z201" s="2"/>
      <c r="AA201" s="2"/>
      <c r="AB201" s="2"/>
      <c r="AC201" s="2"/>
      <c r="AD201" s="2"/>
      <c r="AE201" s="2"/>
      <c r="AF201" s="2"/>
      <c r="AG201" s="2"/>
      <c r="AH201" s="2"/>
      <c r="AI201" s="2">
        <f t="shared" si="58"/>
        <v>0</v>
      </c>
    </row>
    <row r="202" spans="1:35" ht="15">
      <c r="A202" s="30" t="s">
        <v>78</v>
      </c>
      <c r="B202" s="2"/>
      <c r="C202" s="2"/>
      <c r="D202" s="2"/>
      <c r="E202" s="2"/>
      <c r="F202" s="2"/>
      <c r="G202" s="2"/>
      <c r="H202" s="2"/>
      <c r="I202" s="2"/>
      <c r="J202" s="2"/>
      <c r="K202" s="2">
        <f t="shared" si="57"/>
        <v>0</v>
      </c>
      <c r="L202" s="2"/>
      <c r="M202" s="30" t="s">
        <v>78</v>
      </c>
      <c r="N202" s="2"/>
      <c r="O202" s="2"/>
      <c r="P202" s="2"/>
      <c r="Q202" s="2"/>
      <c r="R202" s="2"/>
      <c r="S202" s="2"/>
      <c r="T202" s="2"/>
      <c r="U202" s="2"/>
      <c r="V202" s="2"/>
      <c r="W202" s="2"/>
      <c r="X202" s="2"/>
      <c r="Y202" s="2"/>
      <c r="Z202" s="2"/>
      <c r="AA202" s="2"/>
      <c r="AB202" s="2"/>
      <c r="AC202" s="2"/>
      <c r="AD202" s="2"/>
      <c r="AE202" s="2"/>
      <c r="AF202" s="2"/>
      <c r="AG202" s="2"/>
      <c r="AH202" s="2"/>
      <c r="AI202" s="2">
        <f t="shared" si="58"/>
        <v>0</v>
      </c>
    </row>
    <row r="203" spans="1:35" ht="15">
      <c r="A203" s="3" t="s">
        <v>14</v>
      </c>
      <c r="B203" s="2"/>
      <c r="C203" s="2"/>
      <c r="D203" s="2"/>
      <c r="E203" s="2"/>
      <c r="F203" s="2"/>
      <c r="G203" s="2">
        <v>2</v>
      </c>
      <c r="H203" s="2">
        <v>17</v>
      </c>
      <c r="I203" s="2">
        <v>9</v>
      </c>
      <c r="J203" s="2">
        <v>5</v>
      </c>
      <c r="K203" s="2">
        <f t="shared" si="57"/>
        <v>33</v>
      </c>
      <c r="L203" s="2"/>
      <c r="M203" s="3" t="s">
        <v>14</v>
      </c>
      <c r="N203" s="2"/>
      <c r="O203" s="2"/>
      <c r="P203" s="2"/>
      <c r="Q203" s="2"/>
      <c r="R203" s="2"/>
      <c r="S203" s="2"/>
      <c r="T203" s="2"/>
      <c r="U203" s="2"/>
      <c r="V203" s="2"/>
      <c r="W203" s="12" t="s">
        <v>48</v>
      </c>
      <c r="X203" s="12" t="s">
        <v>48</v>
      </c>
      <c r="Y203" s="2"/>
      <c r="Z203" s="2"/>
      <c r="AA203" s="2"/>
      <c r="AB203" s="2"/>
      <c r="AC203" s="2"/>
      <c r="AD203" s="2"/>
      <c r="AE203" s="2"/>
      <c r="AF203" s="2"/>
      <c r="AG203" s="2"/>
      <c r="AH203" s="2"/>
      <c r="AI203" s="2">
        <f t="shared" si="58"/>
        <v>0</v>
      </c>
    </row>
    <row r="204" spans="1:35" ht="15">
      <c r="A204" s="3" t="s">
        <v>15</v>
      </c>
      <c r="B204" s="2"/>
      <c r="C204" s="2"/>
      <c r="D204" s="2"/>
      <c r="E204" s="2">
        <v>22</v>
      </c>
      <c r="F204" s="2">
        <v>1</v>
      </c>
      <c r="G204" s="2">
        <v>1</v>
      </c>
      <c r="H204" s="2">
        <v>2</v>
      </c>
      <c r="I204" s="2">
        <v>13</v>
      </c>
      <c r="J204" s="2"/>
      <c r="K204" s="2">
        <f t="shared" si="57"/>
        <v>39</v>
      </c>
      <c r="L204" s="2"/>
      <c r="M204" s="3" t="s">
        <v>15</v>
      </c>
      <c r="N204" s="2"/>
      <c r="O204" s="2"/>
      <c r="P204" s="2"/>
      <c r="Q204" s="2"/>
      <c r="R204" s="2"/>
      <c r="S204" s="2"/>
      <c r="T204" s="2"/>
      <c r="U204" s="2"/>
      <c r="V204" s="2"/>
      <c r="W204" s="12" t="s">
        <v>48</v>
      </c>
      <c r="X204" s="12" t="s">
        <v>48</v>
      </c>
      <c r="Y204" s="12" t="s">
        <v>48</v>
      </c>
      <c r="Z204" s="2"/>
      <c r="AA204" s="2"/>
      <c r="AB204" s="2"/>
      <c r="AC204" s="2"/>
      <c r="AD204" s="2"/>
      <c r="AE204" s="2"/>
      <c r="AF204" s="2"/>
      <c r="AG204" s="2"/>
      <c r="AH204" s="2">
        <v>65</v>
      </c>
      <c r="AI204" s="2">
        <f t="shared" si="58"/>
        <v>65</v>
      </c>
    </row>
    <row r="205" spans="1:35" ht="15">
      <c r="A205" s="30" t="s">
        <v>80</v>
      </c>
      <c r="B205" s="2"/>
      <c r="C205" s="2"/>
      <c r="D205" s="2"/>
      <c r="E205" s="2"/>
      <c r="F205" s="2"/>
      <c r="G205" s="2"/>
      <c r="H205" s="2">
        <v>3</v>
      </c>
      <c r="I205" s="2"/>
      <c r="J205" s="2"/>
      <c r="K205" s="2">
        <f t="shared" si="57"/>
        <v>3</v>
      </c>
      <c r="L205" s="2"/>
      <c r="M205" s="30" t="s">
        <v>80</v>
      </c>
      <c r="N205" s="2"/>
      <c r="O205" s="2"/>
      <c r="P205" s="2"/>
      <c r="Q205" s="2"/>
      <c r="R205" s="2"/>
      <c r="S205" s="2"/>
      <c r="T205" s="2"/>
      <c r="U205" s="2"/>
      <c r="V205" s="2"/>
      <c r="W205" s="2"/>
      <c r="X205" s="12"/>
      <c r="Y205" s="12"/>
      <c r="Z205" s="2"/>
      <c r="AA205" s="2"/>
      <c r="AB205" s="2"/>
      <c r="AC205" s="2"/>
      <c r="AD205" s="2"/>
      <c r="AE205" s="2"/>
      <c r="AF205" s="2"/>
      <c r="AG205" s="2"/>
      <c r="AH205" s="2">
        <v>1</v>
      </c>
      <c r="AI205" s="2">
        <f t="shared" si="58"/>
        <v>1</v>
      </c>
    </row>
    <row r="206" spans="1:35" ht="15">
      <c r="A206" s="3" t="s">
        <v>17</v>
      </c>
      <c r="B206" s="2"/>
      <c r="C206" s="2"/>
      <c r="D206" s="2"/>
      <c r="E206" s="2"/>
      <c r="F206" s="2"/>
      <c r="G206" s="2">
        <v>55</v>
      </c>
      <c r="H206" s="2">
        <v>228</v>
      </c>
      <c r="I206" s="2"/>
      <c r="J206" s="2"/>
      <c r="K206" s="2">
        <f t="shared" si="57"/>
        <v>283</v>
      </c>
      <c r="L206" s="2"/>
      <c r="M206" s="3" t="s">
        <v>17</v>
      </c>
      <c r="N206" s="2"/>
      <c r="O206" s="2"/>
      <c r="P206" s="2"/>
      <c r="Q206" s="2"/>
      <c r="R206" s="2"/>
      <c r="S206" s="2"/>
      <c r="T206" s="2"/>
      <c r="U206" s="2"/>
      <c r="V206" s="2"/>
      <c r="W206" s="2"/>
      <c r="X206" s="12" t="s">
        <v>48</v>
      </c>
      <c r="Y206" s="12" t="s">
        <v>48</v>
      </c>
      <c r="Z206" s="2"/>
      <c r="AA206" s="2"/>
      <c r="AB206" s="2"/>
      <c r="AC206" s="2"/>
      <c r="AD206" s="2"/>
      <c r="AE206" s="2"/>
      <c r="AF206" s="2"/>
      <c r="AG206" s="2"/>
      <c r="AH206" s="2">
        <v>2</v>
      </c>
      <c r="AI206" s="2">
        <f t="shared" si="58"/>
        <v>2</v>
      </c>
    </row>
    <row r="207" spans="1:35" ht="15">
      <c r="A207" s="3" t="s">
        <v>18</v>
      </c>
      <c r="B207" s="2"/>
      <c r="C207" s="2"/>
      <c r="D207" s="2"/>
      <c r="E207" s="2"/>
      <c r="F207" s="2"/>
      <c r="G207" s="2"/>
      <c r="H207" s="2"/>
      <c r="I207" s="2">
        <v>1</v>
      </c>
      <c r="J207" s="2"/>
      <c r="K207" s="2">
        <f t="shared" si="57"/>
        <v>1</v>
      </c>
      <c r="L207" s="2"/>
      <c r="M207" s="3" t="s">
        <v>18</v>
      </c>
      <c r="N207" s="2"/>
      <c r="O207" s="2"/>
      <c r="P207" s="2"/>
      <c r="Q207" s="2"/>
      <c r="R207" s="2"/>
      <c r="S207" s="2"/>
      <c r="T207" s="2"/>
      <c r="U207" s="2"/>
      <c r="V207" s="2"/>
      <c r="W207" s="2"/>
      <c r="X207" s="2"/>
      <c r="Y207" s="2"/>
      <c r="Z207" s="2"/>
      <c r="AA207" s="2"/>
      <c r="AB207" s="2"/>
      <c r="AC207" s="2"/>
      <c r="AD207" s="2"/>
      <c r="AE207" s="2"/>
      <c r="AF207" s="2"/>
      <c r="AG207" s="2"/>
      <c r="AH207" s="2"/>
      <c r="AI207" s="2">
        <f t="shared" si="58"/>
        <v>0</v>
      </c>
    </row>
    <row r="208" spans="1:35" ht="15">
      <c r="A208" s="3" t="s">
        <v>19</v>
      </c>
      <c r="B208" s="2"/>
      <c r="C208" s="2"/>
      <c r="D208" s="2"/>
      <c r="E208" s="2"/>
      <c r="F208" s="2"/>
      <c r="G208" s="2"/>
      <c r="H208" s="2"/>
      <c r="I208" s="2"/>
      <c r="J208" s="2"/>
      <c r="K208" s="2">
        <f t="shared" si="57"/>
        <v>0</v>
      </c>
      <c r="L208" s="2"/>
      <c r="M208" s="3" t="s">
        <v>19</v>
      </c>
      <c r="N208" s="2"/>
      <c r="O208" s="2"/>
      <c r="P208" s="2"/>
      <c r="Q208" s="2"/>
      <c r="R208" s="2"/>
      <c r="S208" s="2"/>
      <c r="T208" s="2"/>
      <c r="U208" s="2"/>
      <c r="V208" s="2"/>
      <c r="W208" s="2"/>
      <c r="X208" s="2"/>
      <c r="Y208" s="2"/>
      <c r="Z208" s="2"/>
      <c r="AA208" s="2"/>
      <c r="AB208" s="2"/>
      <c r="AC208" s="2"/>
      <c r="AD208" s="2"/>
      <c r="AE208" s="2"/>
      <c r="AF208" s="2"/>
      <c r="AG208" s="2"/>
      <c r="AH208" s="2"/>
      <c r="AI208" s="2">
        <f t="shared" si="58"/>
        <v>0</v>
      </c>
    </row>
    <row r="209" spans="1:35" s="2" customFormat="1" ht="15">
      <c r="A209" s="14" t="s">
        <v>49</v>
      </c>
      <c r="K209" s="2">
        <f t="shared" si="57"/>
        <v>0</v>
      </c>
      <c r="M209" s="16" t="s">
        <v>49</v>
      </c>
      <c r="AI209" s="2">
        <f t="shared" si="58"/>
        <v>0</v>
      </c>
    </row>
    <row r="210" spans="1:35" ht="15">
      <c r="A210" s="3" t="s">
        <v>30</v>
      </c>
      <c r="B210" s="2"/>
      <c r="C210" s="2"/>
      <c r="D210" s="2"/>
      <c r="E210" s="2"/>
      <c r="F210" s="2"/>
      <c r="G210" s="2"/>
      <c r="H210" s="2">
        <v>4</v>
      </c>
      <c r="I210" s="2"/>
      <c r="J210" s="2"/>
      <c r="K210" s="2">
        <f t="shared" si="57"/>
        <v>4</v>
      </c>
      <c r="L210" s="2"/>
      <c r="M210" s="3" t="s">
        <v>30</v>
      </c>
      <c r="N210" s="2"/>
      <c r="O210" s="2"/>
      <c r="P210" s="2"/>
      <c r="Q210" s="2"/>
      <c r="R210" s="2"/>
      <c r="S210" s="2"/>
      <c r="T210" s="2"/>
      <c r="U210" s="2"/>
      <c r="V210" s="2"/>
      <c r="W210" s="2"/>
      <c r="X210" s="2"/>
      <c r="Y210" s="2"/>
      <c r="Z210" s="2"/>
      <c r="AA210" s="2"/>
      <c r="AB210" s="2"/>
      <c r="AC210" s="2"/>
      <c r="AD210" s="2"/>
      <c r="AE210" s="2"/>
      <c r="AF210" s="2"/>
      <c r="AG210" s="2"/>
      <c r="AH210" s="2"/>
      <c r="AI210" s="2">
        <f t="shared" si="58"/>
        <v>0</v>
      </c>
    </row>
    <row r="211" spans="1:35" ht="15">
      <c r="A211" s="30" t="s">
        <v>82</v>
      </c>
      <c r="B211" s="2"/>
      <c r="C211" s="2"/>
      <c r="D211" s="2"/>
      <c r="E211" s="2"/>
      <c r="F211" s="2"/>
      <c r="G211" s="2"/>
      <c r="H211" s="2"/>
      <c r="I211" s="2"/>
      <c r="J211" s="2"/>
      <c r="K211" s="2">
        <f t="shared" si="57"/>
        <v>0</v>
      </c>
      <c r="L211" s="2"/>
      <c r="M211" s="30" t="s">
        <v>82</v>
      </c>
      <c r="N211" s="2"/>
      <c r="O211" s="2"/>
      <c r="P211" s="2"/>
      <c r="Q211" s="2"/>
      <c r="R211" s="2"/>
      <c r="S211" s="2"/>
      <c r="T211" s="2"/>
      <c r="U211" s="2"/>
      <c r="V211" s="2"/>
      <c r="W211" s="2"/>
      <c r="X211" s="2"/>
      <c r="Y211" s="2"/>
      <c r="Z211" s="2"/>
      <c r="AA211" s="2"/>
      <c r="AB211" s="2"/>
      <c r="AC211" s="2"/>
      <c r="AD211" s="2"/>
      <c r="AE211" s="2"/>
      <c r="AF211" s="2"/>
      <c r="AG211" s="2"/>
      <c r="AH211" s="2"/>
      <c r="AI211" s="2">
        <f t="shared" si="58"/>
        <v>0</v>
      </c>
    </row>
    <row r="212" spans="1:35" ht="15">
      <c r="A212" s="3" t="s">
        <v>21</v>
      </c>
      <c r="B212" s="2"/>
      <c r="C212" s="2"/>
      <c r="D212" s="2"/>
      <c r="E212" s="2"/>
      <c r="F212" s="2"/>
      <c r="G212" s="2"/>
      <c r="H212" s="2"/>
      <c r="I212" s="2"/>
      <c r="J212" s="2"/>
      <c r="K212" s="2">
        <f t="shared" si="57"/>
        <v>0</v>
      </c>
      <c r="L212" s="2"/>
      <c r="M212" s="3" t="s">
        <v>21</v>
      </c>
      <c r="N212" s="2"/>
      <c r="O212" s="2"/>
      <c r="P212" s="2"/>
      <c r="Q212" s="2"/>
      <c r="R212" s="2"/>
      <c r="S212" s="2"/>
      <c r="T212" s="2"/>
      <c r="U212" s="2"/>
      <c r="V212" s="2"/>
      <c r="W212" s="2"/>
      <c r="X212" s="2"/>
      <c r="Y212" s="2"/>
      <c r="Z212" s="2"/>
      <c r="AA212" s="2"/>
      <c r="AB212" s="2"/>
      <c r="AC212" s="2"/>
      <c r="AD212" s="2"/>
      <c r="AE212" s="2"/>
      <c r="AF212" s="2"/>
      <c r="AG212" s="2"/>
      <c r="AH212" s="2"/>
      <c r="AI212" s="2">
        <f t="shared" si="58"/>
        <v>0</v>
      </c>
    </row>
    <row r="213" spans="1:35" ht="15">
      <c r="A213" s="3" t="s">
        <v>22</v>
      </c>
      <c r="B213" s="2"/>
      <c r="C213" s="2"/>
      <c r="D213" s="2"/>
      <c r="E213" s="2"/>
      <c r="F213" s="2"/>
      <c r="G213" s="2"/>
      <c r="H213" s="2"/>
      <c r="I213" s="2"/>
      <c r="J213" s="2"/>
      <c r="K213" s="2">
        <f t="shared" si="57"/>
        <v>0</v>
      </c>
      <c r="L213" s="2"/>
      <c r="M213" s="3" t="s">
        <v>22</v>
      </c>
      <c r="N213" s="2"/>
      <c r="O213" s="2"/>
      <c r="P213" s="2"/>
      <c r="Q213" s="2"/>
      <c r="R213" s="2"/>
      <c r="S213" s="2"/>
      <c r="T213" s="2"/>
      <c r="U213" s="2"/>
      <c r="V213" s="2"/>
      <c r="W213" s="2"/>
      <c r="X213" s="2"/>
      <c r="Y213" s="2"/>
      <c r="Z213" s="2"/>
      <c r="AA213" s="2"/>
      <c r="AB213" s="2"/>
      <c r="AC213" s="2"/>
      <c r="AD213" s="2"/>
      <c r="AE213" s="2"/>
      <c r="AF213" s="2"/>
      <c r="AG213" s="2"/>
      <c r="AH213" s="2"/>
      <c r="AI213" s="2">
        <f t="shared" si="58"/>
        <v>0</v>
      </c>
    </row>
    <row r="214" spans="1:35" ht="15">
      <c r="A214" s="30" t="s">
        <v>76</v>
      </c>
      <c r="B214" s="2"/>
      <c r="C214" s="2"/>
      <c r="D214" s="2"/>
      <c r="E214" s="2"/>
      <c r="F214" s="2"/>
      <c r="G214" s="2"/>
      <c r="H214" s="2"/>
      <c r="I214" s="2"/>
      <c r="J214" s="2"/>
      <c r="K214" s="2">
        <f t="shared" si="57"/>
        <v>0</v>
      </c>
      <c r="L214" s="2"/>
      <c r="M214" s="30" t="s">
        <v>76</v>
      </c>
      <c r="N214" s="2"/>
      <c r="O214" s="2"/>
      <c r="P214" s="2"/>
      <c r="Q214" s="2"/>
      <c r="R214" s="2"/>
      <c r="S214" s="2"/>
      <c r="T214" s="2"/>
      <c r="U214" s="2"/>
      <c r="V214" s="2"/>
      <c r="W214" s="2"/>
      <c r="X214" s="2"/>
      <c r="Y214" s="2"/>
      <c r="Z214" s="2"/>
      <c r="AA214" s="2"/>
      <c r="AB214" s="2"/>
      <c r="AC214" s="2"/>
      <c r="AD214" s="2"/>
      <c r="AE214" s="2"/>
      <c r="AF214" s="2"/>
      <c r="AG214" s="2"/>
      <c r="AH214" s="2"/>
      <c r="AI214" s="2">
        <f t="shared" si="58"/>
        <v>0</v>
      </c>
    </row>
    <row r="215" spans="1:35" ht="15">
      <c r="A215" s="30" t="s">
        <v>88</v>
      </c>
      <c r="B215" s="2"/>
      <c r="C215" s="2"/>
      <c r="D215" s="2"/>
      <c r="E215" s="2"/>
      <c r="F215" s="2"/>
      <c r="G215" s="2"/>
      <c r="H215" s="2"/>
      <c r="I215" s="2"/>
      <c r="J215" s="2"/>
      <c r="K215" s="2">
        <f t="shared" si="57"/>
        <v>0</v>
      </c>
      <c r="L215" s="2"/>
      <c r="M215" s="30" t="s">
        <v>88</v>
      </c>
      <c r="N215" s="2"/>
      <c r="O215" s="2"/>
      <c r="P215" s="2"/>
      <c r="Q215" s="2"/>
      <c r="R215" s="2"/>
      <c r="S215" s="2"/>
      <c r="T215" s="2"/>
      <c r="U215" s="2"/>
      <c r="V215" s="2"/>
      <c r="W215" s="2"/>
      <c r="X215" s="2"/>
      <c r="Y215" s="2"/>
      <c r="Z215" s="2"/>
      <c r="AA215" s="2"/>
      <c r="AB215" s="2"/>
      <c r="AC215" s="2"/>
      <c r="AD215" s="2"/>
      <c r="AE215" s="2"/>
      <c r="AF215" s="2"/>
      <c r="AG215" s="2"/>
      <c r="AH215" s="2"/>
      <c r="AI215" s="2">
        <f t="shared" si="58"/>
        <v>0</v>
      </c>
    </row>
    <row r="216" spans="1:35" ht="15">
      <c r="A216" s="30" t="s">
        <v>89</v>
      </c>
      <c r="B216" s="2"/>
      <c r="C216" s="2"/>
      <c r="D216" s="2"/>
      <c r="E216" s="2"/>
      <c r="F216" s="2"/>
      <c r="G216" s="2"/>
      <c r="H216" s="2"/>
      <c r="I216" s="2"/>
      <c r="J216" s="2"/>
      <c r="K216" s="2">
        <f t="shared" si="57"/>
        <v>0</v>
      </c>
      <c r="L216" s="2"/>
      <c r="M216" s="30" t="s">
        <v>89</v>
      </c>
      <c r="N216" s="2"/>
      <c r="O216" s="2"/>
      <c r="P216" s="2"/>
      <c r="Q216" s="2"/>
      <c r="R216" s="2"/>
      <c r="S216" s="2"/>
      <c r="T216" s="2"/>
      <c r="U216" s="2"/>
      <c r="V216" s="2"/>
      <c r="W216" s="2"/>
      <c r="X216" s="2"/>
      <c r="Y216" s="2"/>
      <c r="Z216" s="2"/>
      <c r="AA216" s="2"/>
      <c r="AB216" s="2"/>
      <c r="AC216" s="2"/>
      <c r="AD216" s="2"/>
      <c r="AE216" s="2"/>
      <c r="AF216" s="2"/>
      <c r="AG216" s="2"/>
      <c r="AH216" s="2"/>
      <c r="AI216" s="2">
        <f t="shared" si="58"/>
        <v>0</v>
      </c>
    </row>
    <row r="217" spans="1:35" ht="15">
      <c r="A217" s="3" t="s">
        <v>25</v>
      </c>
      <c r="B217" s="2"/>
      <c r="C217" s="2"/>
      <c r="D217" s="2"/>
      <c r="E217" s="2"/>
      <c r="F217" s="2"/>
      <c r="G217" s="2"/>
      <c r="H217" s="2"/>
      <c r="I217" s="2"/>
      <c r="J217" s="2"/>
      <c r="K217" s="2">
        <f t="shared" si="57"/>
        <v>0</v>
      </c>
      <c r="L217" s="2"/>
      <c r="M217" s="3" t="s">
        <v>25</v>
      </c>
      <c r="N217" s="2"/>
      <c r="O217" s="2"/>
      <c r="P217" s="2"/>
      <c r="Q217" s="2"/>
      <c r="R217" s="2"/>
      <c r="S217" s="2"/>
      <c r="T217" s="2"/>
      <c r="U217" s="2"/>
      <c r="V217" s="2"/>
      <c r="W217" s="2"/>
      <c r="X217" s="2"/>
      <c r="Y217" s="2"/>
      <c r="Z217" s="2"/>
      <c r="AA217" s="2"/>
      <c r="AB217" s="2"/>
      <c r="AC217" s="2"/>
      <c r="AD217" s="2"/>
      <c r="AE217" s="2"/>
      <c r="AF217" s="2"/>
      <c r="AG217" s="2"/>
      <c r="AH217" s="2"/>
      <c r="AI217" s="2">
        <f t="shared" si="58"/>
        <v>0</v>
      </c>
    </row>
    <row r="218" spans="1:35" ht="15">
      <c r="A218" s="30" t="s">
        <v>90</v>
      </c>
      <c r="B218" s="2"/>
      <c r="C218" s="2"/>
      <c r="D218" s="2"/>
      <c r="E218" s="2"/>
      <c r="F218" s="2"/>
      <c r="G218" s="2"/>
      <c r="H218" s="2"/>
      <c r="I218" s="2"/>
      <c r="J218" s="2"/>
      <c r="K218" s="2">
        <f t="shared" si="57"/>
        <v>0</v>
      </c>
      <c r="L218" s="2"/>
      <c r="M218" s="30" t="s">
        <v>90</v>
      </c>
      <c r="N218" s="2"/>
      <c r="O218" s="2"/>
      <c r="P218" s="2"/>
      <c r="Q218" s="2"/>
      <c r="R218" s="2"/>
      <c r="S218" s="2"/>
      <c r="T218" s="2"/>
      <c r="U218" s="2"/>
      <c r="V218" s="2"/>
      <c r="W218" s="2"/>
      <c r="X218" s="2"/>
      <c r="Y218" s="2"/>
      <c r="Z218" s="2"/>
      <c r="AA218" s="2"/>
      <c r="AB218" s="2"/>
      <c r="AC218" s="2"/>
      <c r="AD218" s="2"/>
      <c r="AE218" s="2"/>
      <c r="AF218" s="2"/>
      <c r="AG218" s="2"/>
      <c r="AH218" s="2"/>
      <c r="AI218" s="2">
        <f t="shared" si="58"/>
        <v>0</v>
      </c>
    </row>
    <row r="219" spans="1:35" ht="15">
      <c r="A219" s="30" t="s">
        <v>83</v>
      </c>
      <c r="B219" s="2"/>
      <c r="C219" s="2"/>
      <c r="D219" s="2"/>
      <c r="E219" s="2"/>
      <c r="F219" s="2"/>
      <c r="G219" s="2"/>
      <c r="H219" s="2"/>
      <c r="I219" s="2"/>
      <c r="J219" s="2"/>
      <c r="K219" s="2">
        <f t="shared" si="57"/>
        <v>0</v>
      </c>
      <c r="L219" s="2"/>
      <c r="M219" s="30" t="s">
        <v>83</v>
      </c>
      <c r="N219" s="2"/>
      <c r="O219" s="2"/>
      <c r="P219" s="2"/>
      <c r="Q219" s="2"/>
      <c r="R219" s="2"/>
      <c r="S219" s="2"/>
      <c r="T219" s="2"/>
      <c r="U219" s="2"/>
      <c r="V219" s="2"/>
      <c r="W219" s="2"/>
      <c r="X219" s="2"/>
      <c r="Y219" s="2"/>
      <c r="Z219" s="2"/>
      <c r="AA219" s="2"/>
      <c r="AB219" s="2"/>
      <c r="AC219" s="2"/>
      <c r="AD219" s="2"/>
      <c r="AE219" s="2"/>
      <c r="AF219" s="2"/>
      <c r="AG219" s="2"/>
      <c r="AH219" s="2"/>
      <c r="AI219" s="2">
        <f t="shared" si="58"/>
        <v>0</v>
      </c>
    </row>
    <row r="220" spans="1:35" ht="15">
      <c r="A220" s="3" t="s">
        <v>28</v>
      </c>
      <c r="B220" s="2"/>
      <c r="C220" s="2"/>
      <c r="D220" s="2"/>
      <c r="E220" s="2"/>
      <c r="F220" s="2"/>
      <c r="G220" s="2"/>
      <c r="H220" s="2"/>
      <c r="I220" s="2"/>
      <c r="J220" s="2"/>
      <c r="K220" s="2">
        <f t="shared" si="57"/>
        <v>0</v>
      </c>
      <c r="L220" s="2"/>
      <c r="M220" s="3" t="s">
        <v>28</v>
      </c>
      <c r="N220" s="2"/>
      <c r="O220" s="2"/>
      <c r="P220" s="2"/>
      <c r="Q220" s="2"/>
      <c r="R220" s="2"/>
      <c r="S220" s="2"/>
      <c r="T220" s="2"/>
      <c r="U220" s="2"/>
      <c r="V220" s="2"/>
      <c r="W220" s="2"/>
      <c r="X220" s="2"/>
      <c r="Y220" s="2"/>
      <c r="Z220" s="2"/>
      <c r="AA220" s="2"/>
      <c r="AB220" s="2"/>
      <c r="AC220" s="2"/>
      <c r="AD220" s="2"/>
      <c r="AE220" s="2"/>
      <c r="AF220" s="2"/>
      <c r="AG220" s="2"/>
      <c r="AH220" s="2"/>
      <c r="AI220" s="2">
        <f t="shared" si="58"/>
        <v>0</v>
      </c>
    </row>
    <row r="221" spans="1:35" ht="15">
      <c r="A221" s="30" t="s">
        <v>91</v>
      </c>
      <c r="B221" s="2"/>
      <c r="C221" s="2"/>
      <c r="D221" s="2"/>
      <c r="E221" s="2"/>
      <c r="F221" s="2"/>
      <c r="G221" s="2"/>
      <c r="H221" s="2"/>
      <c r="I221" s="2"/>
      <c r="J221" s="2"/>
      <c r="K221" s="2">
        <f t="shared" si="57"/>
        <v>0</v>
      </c>
      <c r="L221" s="2"/>
      <c r="M221" s="30" t="s">
        <v>91</v>
      </c>
      <c r="N221" s="2"/>
      <c r="O221" s="2"/>
      <c r="P221" s="2"/>
      <c r="Q221" s="2"/>
      <c r="R221" s="2"/>
      <c r="S221" s="2"/>
      <c r="T221" s="2"/>
      <c r="U221" s="2"/>
      <c r="V221" s="2"/>
      <c r="W221" s="2"/>
      <c r="X221" s="2"/>
      <c r="Y221" s="2"/>
      <c r="Z221" s="2"/>
      <c r="AA221" s="2"/>
      <c r="AB221" s="2"/>
      <c r="AC221" s="2"/>
      <c r="AD221" s="2"/>
      <c r="AE221" s="2"/>
      <c r="AF221" s="2"/>
      <c r="AG221" s="2"/>
      <c r="AH221" s="2"/>
      <c r="AI221" s="2">
        <f t="shared" si="58"/>
        <v>0</v>
      </c>
    </row>
    <row r="222" spans="1:35" ht="15">
      <c r="A222" s="3" t="s">
        <v>29</v>
      </c>
      <c r="B222" s="2"/>
      <c r="C222" s="2"/>
      <c r="D222" s="2"/>
      <c r="E222" s="2"/>
      <c r="F222" s="2"/>
      <c r="G222" s="2"/>
      <c r="H222" s="2"/>
      <c r="I222" s="2"/>
      <c r="J222" s="2"/>
      <c r="K222" s="2">
        <f t="shared" si="57"/>
        <v>0</v>
      </c>
      <c r="L222" s="2"/>
      <c r="M222" s="3" t="s">
        <v>29</v>
      </c>
      <c r="N222" s="2"/>
      <c r="O222" s="2"/>
      <c r="P222" s="2"/>
      <c r="Q222" s="2"/>
      <c r="R222" s="2"/>
      <c r="S222" s="2"/>
      <c r="T222" s="2"/>
      <c r="U222" s="2"/>
      <c r="V222" s="2"/>
      <c r="W222" s="2"/>
      <c r="X222" s="2"/>
      <c r="Y222" s="2"/>
      <c r="Z222" s="2"/>
      <c r="AA222" s="2"/>
      <c r="AB222" s="2"/>
      <c r="AC222" s="2"/>
      <c r="AD222" s="2"/>
      <c r="AE222" s="2"/>
      <c r="AF222" s="2"/>
      <c r="AG222" s="2"/>
      <c r="AH222" s="2"/>
      <c r="AI222" s="2">
        <f t="shared" si="58"/>
        <v>0</v>
      </c>
    </row>
    <row r="223" spans="1:35" s="2" customFormat="1" ht="15">
      <c r="A223" s="3" t="s">
        <v>36</v>
      </c>
      <c r="K223" s="2">
        <f t="shared" si="57"/>
        <v>0</v>
      </c>
      <c r="M223" s="3" t="s">
        <v>36</v>
      </c>
      <c r="AI223" s="2">
        <f t="shared" si="58"/>
        <v>0</v>
      </c>
    </row>
    <row r="224" spans="1:36" ht="15">
      <c r="A224" s="11" t="s">
        <v>37</v>
      </c>
      <c r="B224" s="2">
        <f aca="true" t="shared" si="59" ref="B224:J224">SUM(B189:B223)</f>
        <v>0</v>
      </c>
      <c r="C224" s="2">
        <f t="shared" si="59"/>
        <v>0</v>
      </c>
      <c r="D224" s="2">
        <f t="shared" si="59"/>
        <v>0</v>
      </c>
      <c r="E224" s="2">
        <f t="shared" si="59"/>
        <v>22</v>
      </c>
      <c r="F224" s="2">
        <f t="shared" si="59"/>
        <v>2</v>
      </c>
      <c r="G224" s="2">
        <f t="shared" si="59"/>
        <v>58</v>
      </c>
      <c r="H224" s="2">
        <f t="shared" si="59"/>
        <v>256</v>
      </c>
      <c r="I224" s="2">
        <f t="shared" si="59"/>
        <v>26</v>
      </c>
      <c r="J224" s="2">
        <f t="shared" si="59"/>
        <v>6</v>
      </c>
      <c r="K224">
        <f>SUM(K189:K223)</f>
        <v>370</v>
      </c>
      <c r="M224" s="11" t="s">
        <v>37</v>
      </c>
      <c r="N224">
        <f>SUM(N189:N223)</f>
        <v>0</v>
      </c>
      <c r="O224" s="2">
        <f aca="true" t="shared" si="60" ref="O224:AI224">SUM(O189:O223)</f>
        <v>0</v>
      </c>
      <c r="P224" s="2">
        <f t="shared" si="60"/>
        <v>0</v>
      </c>
      <c r="Q224" s="2">
        <f t="shared" si="60"/>
        <v>0</v>
      </c>
      <c r="R224" s="2">
        <f t="shared" si="60"/>
        <v>0</v>
      </c>
      <c r="S224" s="2">
        <f t="shared" si="60"/>
        <v>0</v>
      </c>
      <c r="T224" s="2">
        <f t="shared" si="60"/>
        <v>0</v>
      </c>
      <c r="U224" s="2">
        <f t="shared" si="60"/>
        <v>0</v>
      </c>
      <c r="V224" s="2">
        <f t="shared" si="60"/>
        <v>0</v>
      </c>
      <c r="W224" s="2">
        <f t="shared" si="60"/>
        <v>0</v>
      </c>
      <c r="X224" s="2">
        <f t="shared" si="60"/>
        <v>0</v>
      </c>
      <c r="Y224" s="2">
        <f t="shared" si="60"/>
        <v>0</v>
      </c>
      <c r="Z224" s="2">
        <f t="shared" si="60"/>
        <v>0</v>
      </c>
      <c r="AA224" s="2">
        <f t="shared" si="60"/>
        <v>0</v>
      </c>
      <c r="AB224" s="2">
        <f t="shared" si="60"/>
        <v>0</v>
      </c>
      <c r="AC224" s="2">
        <f t="shared" si="60"/>
        <v>0</v>
      </c>
      <c r="AD224" s="2">
        <f t="shared" si="60"/>
        <v>0</v>
      </c>
      <c r="AE224" s="2">
        <f t="shared" si="60"/>
        <v>0</v>
      </c>
      <c r="AF224" s="2">
        <f t="shared" si="60"/>
        <v>0</v>
      </c>
      <c r="AG224" s="2">
        <f t="shared" si="60"/>
        <v>0</v>
      </c>
      <c r="AH224" s="2">
        <f t="shared" si="60"/>
        <v>68</v>
      </c>
      <c r="AI224" s="2">
        <f t="shared" si="60"/>
        <v>68</v>
      </c>
      <c r="AJ224" s="20">
        <f>AI224/AI$52</f>
        <v>0.007910656119125175</v>
      </c>
    </row>
    <row r="225" spans="1:35" ht="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ht="15">
      <c r="A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8" spans="1:35" ht="15">
      <c r="A228" s="2" t="s">
        <v>41</v>
      </c>
      <c r="B228" s="2" t="s">
        <v>46</v>
      </c>
      <c r="C228" s="2"/>
      <c r="D228" s="2"/>
      <c r="E228" s="2"/>
      <c r="F228" s="2"/>
      <c r="G228" s="2"/>
      <c r="H228" s="2"/>
      <c r="I228" s="2"/>
      <c r="J228" s="2"/>
      <c r="K228" s="2"/>
      <c r="L228" s="2"/>
      <c r="M228" s="2" t="s">
        <v>42</v>
      </c>
      <c r="N228" s="2"/>
      <c r="O228" s="2"/>
      <c r="P228" s="2"/>
      <c r="Q228" s="2"/>
      <c r="R228" s="2"/>
      <c r="S228" s="2"/>
      <c r="T228" s="2"/>
      <c r="U228" s="2"/>
      <c r="V228" s="2"/>
      <c r="W228" s="2"/>
      <c r="X228" s="2"/>
      <c r="Y228" s="2"/>
      <c r="Z228" s="2"/>
      <c r="AA228" s="2"/>
      <c r="AB228" s="2"/>
      <c r="AC228" s="2"/>
      <c r="AD228" s="2"/>
      <c r="AE228" s="2"/>
      <c r="AF228" s="2"/>
      <c r="AG228" s="2"/>
      <c r="AH228" s="2"/>
      <c r="AI228" s="2"/>
    </row>
    <row r="229" spans="1:35" ht="15">
      <c r="A229" s="1" t="s">
        <v>35</v>
      </c>
      <c r="B229" s="2"/>
      <c r="C229" s="2"/>
      <c r="D229" s="2"/>
      <c r="E229" s="2"/>
      <c r="F229" s="2"/>
      <c r="G229" s="2"/>
      <c r="H229" s="2"/>
      <c r="I229" s="2"/>
      <c r="J229" s="2"/>
      <c r="K229" s="2"/>
      <c r="L229" s="2"/>
      <c r="M229" s="1" t="s">
        <v>47</v>
      </c>
      <c r="N229" s="2"/>
      <c r="O229" s="2"/>
      <c r="P229" s="2"/>
      <c r="Q229" s="2"/>
      <c r="R229" s="2"/>
      <c r="S229" s="2"/>
      <c r="T229" s="2"/>
      <c r="U229" s="2"/>
      <c r="V229" s="2"/>
      <c r="W229" s="2"/>
      <c r="X229" s="2"/>
      <c r="Y229" s="2"/>
      <c r="Z229" s="2"/>
      <c r="AA229" s="2"/>
      <c r="AB229" s="2"/>
      <c r="AC229" s="2"/>
      <c r="AD229" s="2"/>
      <c r="AE229" s="2"/>
      <c r="AF229" s="2"/>
      <c r="AG229" s="2"/>
      <c r="AH229" s="2"/>
      <c r="AI229" s="2"/>
    </row>
    <row r="230" spans="1:35" ht="15">
      <c r="A230" s="2"/>
      <c r="B230" s="1" t="s">
        <v>32</v>
      </c>
      <c r="C230" s="2"/>
      <c r="D230" s="2"/>
      <c r="E230" s="1"/>
      <c r="F230" s="2" t="s">
        <v>33</v>
      </c>
      <c r="G230" s="2"/>
      <c r="H230" s="2"/>
      <c r="I230" s="2"/>
      <c r="J230" s="2"/>
      <c r="K230" s="2"/>
      <c r="L230" s="2"/>
      <c r="M230" s="2"/>
      <c r="N230" s="2"/>
      <c r="O230" s="2"/>
      <c r="P230" s="2"/>
      <c r="Q230" s="1" t="s">
        <v>33</v>
      </c>
      <c r="R230" s="2"/>
      <c r="S230" s="2"/>
      <c r="T230" s="2"/>
      <c r="U230" s="2"/>
      <c r="V230" s="2"/>
      <c r="W230" s="2"/>
      <c r="X230" s="2"/>
      <c r="Y230" s="2"/>
      <c r="Z230" s="2"/>
      <c r="AA230" s="2"/>
      <c r="AB230" s="2"/>
      <c r="AC230" s="2"/>
      <c r="AD230" s="2"/>
      <c r="AE230" s="2"/>
      <c r="AF230" s="2"/>
      <c r="AG230" s="2"/>
      <c r="AH230" s="2"/>
      <c r="AI230" s="2"/>
    </row>
    <row r="231" spans="1:35" ht="15">
      <c r="A231" s="6" t="s">
        <v>31</v>
      </c>
      <c r="B231" s="5">
        <v>15</v>
      </c>
      <c r="C231" s="5">
        <v>20</v>
      </c>
      <c r="D231" s="5">
        <v>25</v>
      </c>
      <c r="E231" s="5">
        <v>30</v>
      </c>
      <c r="F231" s="5">
        <v>5</v>
      </c>
      <c r="G231" s="5">
        <v>10</v>
      </c>
      <c r="H231" s="5">
        <v>15</v>
      </c>
      <c r="I231" s="5">
        <v>20</v>
      </c>
      <c r="J231" s="5">
        <v>25</v>
      </c>
      <c r="K231" s="7" t="s">
        <v>37</v>
      </c>
      <c r="L231" s="2"/>
      <c r="M231" s="6" t="s">
        <v>31</v>
      </c>
      <c r="N231" s="4">
        <v>28</v>
      </c>
      <c r="O231" s="4">
        <v>29</v>
      </c>
      <c r="P231" s="4">
        <v>30</v>
      </c>
      <c r="Q231" s="4">
        <v>1</v>
      </c>
      <c r="R231" s="4">
        <v>2</v>
      </c>
      <c r="S231" s="4">
        <v>3</v>
      </c>
      <c r="T231" s="4">
        <v>4</v>
      </c>
      <c r="U231" s="4">
        <v>5</v>
      </c>
      <c r="V231" s="4">
        <v>6</v>
      </c>
      <c r="W231" s="4">
        <v>7</v>
      </c>
      <c r="X231" s="4">
        <v>8</v>
      </c>
      <c r="Y231" s="4">
        <v>9</v>
      </c>
      <c r="Z231" s="4">
        <v>10</v>
      </c>
      <c r="AA231" s="4">
        <v>11</v>
      </c>
      <c r="AB231" s="4">
        <v>12</v>
      </c>
      <c r="AC231" s="4">
        <v>13</v>
      </c>
      <c r="AD231" s="4">
        <v>14</v>
      </c>
      <c r="AE231" s="4">
        <v>15</v>
      </c>
      <c r="AF231" s="4">
        <v>16</v>
      </c>
      <c r="AG231" s="4">
        <v>17</v>
      </c>
      <c r="AH231" s="4">
        <v>18</v>
      </c>
      <c r="AI231" s="17" t="s">
        <v>37</v>
      </c>
    </row>
    <row r="232" spans="1:35" ht="15">
      <c r="A232" s="3" t="s">
        <v>1</v>
      </c>
      <c r="B232" s="2"/>
      <c r="C232" s="2"/>
      <c r="D232" s="2"/>
      <c r="E232" s="2"/>
      <c r="F232" s="2"/>
      <c r="G232" s="2"/>
      <c r="H232" s="2">
        <v>30</v>
      </c>
      <c r="I232" s="2"/>
      <c r="J232" s="2"/>
      <c r="K232" s="2">
        <f aca="true" t="shared" si="61" ref="K232:K266">SUM(B232:J232)</f>
        <v>30</v>
      </c>
      <c r="L232" s="2"/>
      <c r="M232" s="3" t="s">
        <v>1</v>
      </c>
      <c r="N232" s="2"/>
      <c r="O232" s="2"/>
      <c r="P232" s="2"/>
      <c r="Q232" s="2"/>
      <c r="R232" s="2"/>
      <c r="S232" s="2"/>
      <c r="T232" s="2"/>
      <c r="U232" s="2"/>
      <c r="V232" s="2"/>
      <c r="W232" s="2"/>
      <c r="X232" s="2"/>
      <c r="Y232" s="2"/>
      <c r="Z232" s="2"/>
      <c r="AA232" s="2"/>
      <c r="AB232" s="2"/>
      <c r="AC232" s="2"/>
      <c r="AD232" s="2"/>
      <c r="AE232" s="2"/>
      <c r="AF232" s="2"/>
      <c r="AG232" s="2"/>
      <c r="AH232" s="2"/>
      <c r="AI232" s="2">
        <f aca="true" t="shared" si="62" ref="AI232:AI267">SUM(N232:AH232)</f>
        <v>0</v>
      </c>
    </row>
    <row r="233" spans="1:35" ht="15">
      <c r="A233" s="30" t="s">
        <v>85</v>
      </c>
      <c r="B233" s="2"/>
      <c r="C233" s="2"/>
      <c r="D233" s="2"/>
      <c r="E233" s="2"/>
      <c r="F233" s="2"/>
      <c r="G233" s="2"/>
      <c r="H233" s="2"/>
      <c r="I233" s="2"/>
      <c r="J233" s="2"/>
      <c r="K233" s="2">
        <f t="shared" si="61"/>
        <v>0</v>
      </c>
      <c r="L233" s="2"/>
      <c r="M233" s="30" t="s">
        <v>85</v>
      </c>
      <c r="N233" s="2"/>
      <c r="O233" s="2"/>
      <c r="P233" s="2"/>
      <c r="Q233" s="2"/>
      <c r="R233" s="2"/>
      <c r="S233" s="2"/>
      <c r="T233" s="2"/>
      <c r="U233" s="2"/>
      <c r="V233" s="2"/>
      <c r="W233" s="2"/>
      <c r="X233" s="2"/>
      <c r="Y233" s="2"/>
      <c r="Z233" s="2"/>
      <c r="AA233" s="2"/>
      <c r="AB233" s="2"/>
      <c r="AC233" s="2"/>
      <c r="AD233" s="2"/>
      <c r="AE233" s="2"/>
      <c r="AF233" s="2"/>
      <c r="AG233" s="2"/>
      <c r="AH233" s="2"/>
      <c r="AI233" s="2">
        <f t="shared" si="62"/>
        <v>0</v>
      </c>
    </row>
    <row r="234" spans="1:35" ht="15">
      <c r="A234" s="30" t="s">
        <v>81</v>
      </c>
      <c r="B234" s="2"/>
      <c r="C234" s="2"/>
      <c r="D234" s="2"/>
      <c r="E234" s="2"/>
      <c r="F234" s="2"/>
      <c r="G234" s="2"/>
      <c r="H234" s="2"/>
      <c r="I234" s="2"/>
      <c r="J234" s="2"/>
      <c r="K234" s="2">
        <f t="shared" si="61"/>
        <v>0</v>
      </c>
      <c r="L234" s="2"/>
      <c r="M234" s="30" t="s">
        <v>81</v>
      </c>
      <c r="N234" s="2"/>
      <c r="O234" s="2"/>
      <c r="P234" s="2"/>
      <c r="Q234" s="2"/>
      <c r="R234" s="2"/>
      <c r="S234" s="2"/>
      <c r="T234" s="2"/>
      <c r="U234" s="2"/>
      <c r="V234" s="2"/>
      <c r="W234" s="2"/>
      <c r="X234" s="2"/>
      <c r="Y234" s="2"/>
      <c r="Z234" s="2"/>
      <c r="AA234" s="2"/>
      <c r="AB234" s="2"/>
      <c r="AC234" s="2"/>
      <c r="AD234" s="2"/>
      <c r="AE234" s="2"/>
      <c r="AF234" s="2"/>
      <c r="AG234" s="2"/>
      <c r="AH234" s="2"/>
      <c r="AI234" s="2">
        <f t="shared" si="62"/>
        <v>0</v>
      </c>
    </row>
    <row r="235" spans="1:35" ht="15">
      <c r="A235" s="30" t="s">
        <v>77</v>
      </c>
      <c r="B235" s="2"/>
      <c r="C235" s="2"/>
      <c r="D235" s="2"/>
      <c r="E235" s="2"/>
      <c r="F235" s="2"/>
      <c r="G235" s="2"/>
      <c r="H235" s="2"/>
      <c r="I235" s="2"/>
      <c r="J235" s="2"/>
      <c r="K235" s="2">
        <f t="shared" si="61"/>
        <v>0</v>
      </c>
      <c r="L235" s="2"/>
      <c r="M235" s="30" t="s">
        <v>77</v>
      </c>
      <c r="N235" s="2"/>
      <c r="O235" s="2"/>
      <c r="P235" s="2"/>
      <c r="Q235" s="2"/>
      <c r="R235" s="2"/>
      <c r="S235" s="2"/>
      <c r="T235" s="2"/>
      <c r="U235" s="2"/>
      <c r="V235" s="2"/>
      <c r="W235" s="2"/>
      <c r="X235" s="2"/>
      <c r="Y235" s="2"/>
      <c r="Z235" s="2"/>
      <c r="AA235" s="2"/>
      <c r="AB235" s="2"/>
      <c r="AC235" s="2"/>
      <c r="AD235" s="2"/>
      <c r="AE235" s="2"/>
      <c r="AF235" s="2"/>
      <c r="AG235" s="2"/>
      <c r="AH235" s="2"/>
      <c r="AI235" s="2">
        <f t="shared" si="62"/>
        <v>0</v>
      </c>
    </row>
    <row r="236" spans="1:35" ht="15">
      <c r="A236" s="3" t="s">
        <v>4</v>
      </c>
      <c r="B236" s="2"/>
      <c r="C236" s="2"/>
      <c r="D236" s="2"/>
      <c r="E236" s="2"/>
      <c r="F236" s="12">
        <v>2</v>
      </c>
      <c r="G236" s="2"/>
      <c r="H236" s="2"/>
      <c r="I236" s="2"/>
      <c r="J236" s="2"/>
      <c r="K236" s="2">
        <f t="shared" si="61"/>
        <v>2</v>
      </c>
      <c r="L236" s="2"/>
      <c r="M236" s="3" t="s">
        <v>4</v>
      </c>
      <c r="N236" s="2"/>
      <c r="O236" s="2"/>
      <c r="P236" s="2"/>
      <c r="Q236" s="2"/>
      <c r="R236" s="2"/>
      <c r="S236" s="2"/>
      <c r="T236" s="2"/>
      <c r="U236" s="2"/>
      <c r="V236" s="2"/>
      <c r="W236" s="2"/>
      <c r="X236" s="2"/>
      <c r="Y236" s="2"/>
      <c r="Z236" s="2"/>
      <c r="AA236" s="2">
        <v>1</v>
      </c>
      <c r="AB236" s="2"/>
      <c r="AC236" s="2"/>
      <c r="AD236" s="2"/>
      <c r="AE236" s="2"/>
      <c r="AF236" s="2"/>
      <c r="AG236" s="2"/>
      <c r="AH236" s="2"/>
      <c r="AI236" s="2">
        <f t="shared" si="62"/>
        <v>1</v>
      </c>
    </row>
    <row r="237" spans="1:35" ht="15">
      <c r="A237" s="30" t="s">
        <v>79</v>
      </c>
      <c r="B237" s="2"/>
      <c r="C237" s="2"/>
      <c r="D237" s="2"/>
      <c r="E237" s="2"/>
      <c r="F237" s="2"/>
      <c r="G237" s="2"/>
      <c r="H237" s="2"/>
      <c r="I237" s="2"/>
      <c r="J237" s="2"/>
      <c r="K237" s="2">
        <f t="shared" si="61"/>
        <v>0</v>
      </c>
      <c r="L237" s="2"/>
      <c r="M237" s="30" t="s">
        <v>79</v>
      </c>
      <c r="N237" s="2"/>
      <c r="O237" s="2"/>
      <c r="P237" s="2"/>
      <c r="Q237" s="2"/>
      <c r="R237" s="2"/>
      <c r="S237" s="2"/>
      <c r="T237" s="2"/>
      <c r="U237" s="2"/>
      <c r="V237" s="2"/>
      <c r="W237" s="2"/>
      <c r="X237" s="2"/>
      <c r="Y237" s="2"/>
      <c r="Z237" s="2"/>
      <c r="AA237" s="2"/>
      <c r="AB237" s="2"/>
      <c r="AC237" s="2"/>
      <c r="AD237" s="2"/>
      <c r="AE237" s="2"/>
      <c r="AF237" s="2"/>
      <c r="AG237" s="2"/>
      <c r="AH237" s="2"/>
      <c r="AI237" s="2">
        <f t="shared" si="62"/>
        <v>0</v>
      </c>
    </row>
    <row r="238" spans="1:35" ht="15">
      <c r="A238" s="3" t="s">
        <v>6</v>
      </c>
      <c r="B238" s="2"/>
      <c r="C238" s="2"/>
      <c r="D238" s="2">
        <v>3</v>
      </c>
      <c r="E238" s="2">
        <v>7</v>
      </c>
      <c r="F238" s="9">
        <v>5</v>
      </c>
      <c r="G238" s="9"/>
      <c r="H238" s="9">
        <v>2</v>
      </c>
      <c r="I238" s="2"/>
      <c r="J238" s="2">
        <v>2</v>
      </c>
      <c r="K238" s="2">
        <f t="shared" si="61"/>
        <v>19</v>
      </c>
      <c r="L238" s="2"/>
      <c r="M238" s="3" t="s">
        <v>6</v>
      </c>
      <c r="N238" s="2"/>
      <c r="O238" s="2"/>
      <c r="P238" s="2"/>
      <c r="Q238" s="2"/>
      <c r="R238" s="2"/>
      <c r="S238" s="2"/>
      <c r="T238" s="2">
        <v>1</v>
      </c>
      <c r="U238" s="2"/>
      <c r="V238" s="2"/>
      <c r="W238" s="2"/>
      <c r="X238" s="2"/>
      <c r="Y238" s="2"/>
      <c r="Z238" s="2"/>
      <c r="AA238" s="2">
        <v>4</v>
      </c>
      <c r="AB238" s="2"/>
      <c r="AC238" s="2"/>
      <c r="AD238" s="2"/>
      <c r="AE238" s="2"/>
      <c r="AF238" s="2"/>
      <c r="AG238" s="2"/>
      <c r="AH238" s="2"/>
      <c r="AI238" s="2">
        <f t="shared" si="62"/>
        <v>5</v>
      </c>
    </row>
    <row r="239" spans="1:35" ht="15">
      <c r="A239" s="3" t="s">
        <v>7</v>
      </c>
      <c r="B239" s="2"/>
      <c r="C239" s="2"/>
      <c r="D239" s="2"/>
      <c r="E239" s="2"/>
      <c r="F239" s="2">
        <v>1</v>
      </c>
      <c r="G239" s="2"/>
      <c r="H239" s="2"/>
      <c r="I239" s="2"/>
      <c r="J239" s="2"/>
      <c r="K239" s="2">
        <f t="shared" si="61"/>
        <v>1</v>
      </c>
      <c r="L239" s="2"/>
      <c r="M239" s="3" t="s">
        <v>7</v>
      </c>
      <c r="N239" s="2"/>
      <c r="O239" s="2"/>
      <c r="P239" s="2"/>
      <c r="Q239" s="2"/>
      <c r="R239" s="2"/>
      <c r="S239" s="2"/>
      <c r="T239" s="2"/>
      <c r="U239" s="2"/>
      <c r="V239" s="2"/>
      <c r="W239" s="2"/>
      <c r="X239" s="2"/>
      <c r="Y239" s="2"/>
      <c r="Z239" s="2"/>
      <c r="AA239" s="2"/>
      <c r="AB239" s="2"/>
      <c r="AC239" s="2"/>
      <c r="AD239" s="2"/>
      <c r="AE239" s="2"/>
      <c r="AF239" s="2"/>
      <c r="AG239" s="2"/>
      <c r="AH239" s="2"/>
      <c r="AI239" s="2">
        <f t="shared" si="62"/>
        <v>0</v>
      </c>
    </row>
    <row r="240" spans="1:35" ht="15">
      <c r="A240" s="30" t="s">
        <v>84</v>
      </c>
      <c r="B240" s="2"/>
      <c r="C240" s="2">
        <v>5</v>
      </c>
      <c r="D240" s="2"/>
      <c r="E240" s="2"/>
      <c r="F240" s="12"/>
      <c r="G240" s="2"/>
      <c r="H240" s="2"/>
      <c r="I240" s="2">
        <v>5</v>
      </c>
      <c r="J240" s="2"/>
      <c r="K240" s="2">
        <f t="shared" si="61"/>
        <v>10</v>
      </c>
      <c r="L240" s="2"/>
      <c r="M240" s="30" t="s">
        <v>84</v>
      </c>
      <c r="N240" s="2"/>
      <c r="O240" s="2"/>
      <c r="P240" s="2"/>
      <c r="Q240" s="2"/>
      <c r="R240" s="2"/>
      <c r="S240" s="2"/>
      <c r="T240" s="2"/>
      <c r="U240" s="2"/>
      <c r="V240" s="2"/>
      <c r="W240" s="2"/>
      <c r="X240" s="2"/>
      <c r="Y240" s="2"/>
      <c r="Z240" s="2"/>
      <c r="AA240" s="2"/>
      <c r="AB240" s="2"/>
      <c r="AC240" s="2"/>
      <c r="AD240" s="2"/>
      <c r="AE240" s="2"/>
      <c r="AF240" s="2"/>
      <c r="AG240" s="2"/>
      <c r="AH240" s="2"/>
      <c r="AI240" s="2">
        <f t="shared" si="62"/>
        <v>0</v>
      </c>
    </row>
    <row r="241" spans="1:35" ht="15">
      <c r="A241" s="3" t="s">
        <v>9</v>
      </c>
      <c r="B241" s="2"/>
      <c r="C241" s="2"/>
      <c r="D241" s="2"/>
      <c r="E241" s="2"/>
      <c r="F241" s="2"/>
      <c r="G241" s="2"/>
      <c r="H241" s="2"/>
      <c r="I241" s="2"/>
      <c r="J241" s="2"/>
      <c r="K241" s="2">
        <f t="shared" si="61"/>
        <v>0</v>
      </c>
      <c r="L241" s="2"/>
      <c r="M241" s="3" t="s">
        <v>9</v>
      </c>
      <c r="N241" s="2"/>
      <c r="O241" s="2"/>
      <c r="P241" s="2"/>
      <c r="Q241" s="2"/>
      <c r="R241" s="2"/>
      <c r="S241" s="2"/>
      <c r="T241" s="2"/>
      <c r="U241" s="2"/>
      <c r="V241" s="2"/>
      <c r="W241" s="2"/>
      <c r="X241" s="2"/>
      <c r="Y241" s="2"/>
      <c r="Z241" s="2"/>
      <c r="AA241" s="2"/>
      <c r="AB241" s="2"/>
      <c r="AC241" s="2"/>
      <c r="AD241" s="2"/>
      <c r="AE241" s="2"/>
      <c r="AF241" s="2"/>
      <c r="AG241" s="2"/>
      <c r="AH241" s="2"/>
      <c r="AI241" s="2">
        <f t="shared" si="62"/>
        <v>0</v>
      </c>
    </row>
    <row r="242" spans="1:35" ht="15">
      <c r="A242" s="3" t="s">
        <v>10</v>
      </c>
      <c r="B242" s="2"/>
      <c r="C242" s="2"/>
      <c r="D242" s="2"/>
      <c r="E242" s="2"/>
      <c r="F242" s="2">
        <v>1</v>
      </c>
      <c r="G242" s="2"/>
      <c r="H242" s="2"/>
      <c r="I242" s="2">
        <v>2</v>
      </c>
      <c r="J242" s="2">
        <v>13</v>
      </c>
      <c r="K242" s="2">
        <f t="shared" si="61"/>
        <v>16</v>
      </c>
      <c r="L242" s="2"/>
      <c r="M242" s="3" t="s">
        <v>10</v>
      </c>
      <c r="N242" s="2"/>
      <c r="O242" s="2"/>
      <c r="P242" s="2"/>
      <c r="Q242" s="2"/>
      <c r="R242" s="2"/>
      <c r="S242" s="2"/>
      <c r="T242" s="2"/>
      <c r="U242" s="2"/>
      <c r="V242" s="2"/>
      <c r="W242" s="2"/>
      <c r="X242" s="2"/>
      <c r="Y242" s="2"/>
      <c r="Z242" s="2"/>
      <c r="AA242" s="2">
        <v>1</v>
      </c>
      <c r="AB242" s="2"/>
      <c r="AC242" s="2"/>
      <c r="AD242" s="2"/>
      <c r="AE242" s="2"/>
      <c r="AF242" s="2"/>
      <c r="AG242" s="2"/>
      <c r="AH242" s="2"/>
      <c r="AI242" s="2">
        <f t="shared" si="62"/>
        <v>1</v>
      </c>
    </row>
    <row r="243" spans="1:35" ht="15">
      <c r="A243" s="30" t="s">
        <v>86</v>
      </c>
      <c r="B243" s="2"/>
      <c r="C243" s="2"/>
      <c r="D243" s="2"/>
      <c r="E243" s="2"/>
      <c r="F243" s="2"/>
      <c r="G243" s="2"/>
      <c r="H243" s="2"/>
      <c r="I243" s="2"/>
      <c r="J243" s="2"/>
      <c r="K243" s="2">
        <f t="shared" si="61"/>
        <v>0</v>
      </c>
      <c r="L243" s="2"/>
      <c r="M243" s="30" t="s">
        <v>86</v>
      </c>
      <c r="N243" s="2"/>
      <c r="O243" s="2"/>
      <c r="P243" s="2"/>
      <c r="Q243" s="2"/>
      <c r="R243" s="2"/>
      <c r="S243" s="2"/>
      <c r="T243" s="2"/>
      <c r="U243" s="2"/>
      <c r="V243" s="2"/>
      <c r="W243" s="2"/>
      <c r="X243" s="2"/>
      <c r="Y243" s="2"/>
      <c r="Z243" s="2"/>
      <c r="AA243" s="2"/>
      <c r="AB243" s="2"/>
      <c r="AC243" s="2"/>
      <c r="AD243" s="2"/>
      <c r="AE243" s="2"/>
      <c r="AF243" s="2"/>
      <c r="AG243" s="2"/>
      <c r="AH243" s="2"/>
      <c r="AI243" s="2">
        <f t="shared" si="62"/>
        <v>0</v>
      </c>
    </row>
    <row r="244" spans="1:35" ht="15">
      <c r="A244" s="30" t="s">
        <v>87</v>
      </c>
      <c r="B244" s="2"/>
      <c r="C244" s="2"/>
      <c r="D244" s="2"/>
      <c r="E244" s="2"/>
      <c r="F244" s="2"/>
      <c r="G244" s="2"/>
      <c r="H244" s="2"/>
      <c r="I244" s="2"/>
      <c r="J244" s="2"/>
      <c r="K244" s="2">
        <f t="shared" si="61"/>
        <v>0</v>
      </c>
      <c r="L244" s="2"/>
      <c r="M244" s="30" t="s">
        <v>87</v>
      </c>
      <c r="N244" s="2"/>
      <c r="O244" s="2"/>
      <c r="P244" s="2"/>
      <c r="Q244" s="2"/>
      <c r="R244" s="2"/>
      <c r="S244" s="2"/>
      <c r="T244" s="2"/>
      <c r="U244" s="2"/>
      <c r="V244" s="2"/>
      <c r="W244" s="2"/>
      <c r="X244" s="2"/>
      <c r="Y244" s="2"/>
      <c r="Z244" s="2"/>
      <c r="AA244" s="2"/>
      <c r="AB244" s="2"/>
      <c r="AC244" s="2"/>
      <c r="AD244" s="2"/>
      <c r="AE244" s="2"/>
      <c r="AF244" s="2"/>
      <c r="AG244" s="2"/>
      <c r="AH244" s="2"/>
      <c r="AI244" s="2">
        <f t="shared" si="62"/>
        <v>0</v>
      </c>
    </row>
    <row r="245" spans="1:35" ht="15">
      <c r="A245" s="30" t="s">
        <v>78</v>
      </c>
      <c r="B245" s="2"/>
      <c r="C245" s="2"/>
      <c r="D245" s="2"/>
      <c r="E245" s="2"/>
      <c r="F245" s="2"/>
      <c r="G245" s="2"/>
      <c r="H245" s="2"/>
      <c r="I245" s="2">
        <v>2</v>
      </c>
      <c r="J245" s="2"/>
      <c r="K245" s="2">
        <f t="shared" si="61"/>
        <v>2</v>
      </c>
      <c r="L245" s="2"/>
      <c r="M245" s="30" t="s">
        <v>78</v>
      </c>
      <c r="N245" s="2"/>
      <c r="O245" s="2"/>
      <c r="P245" s="2"/>
      <c r="Q245" s="2"/>
      <c r="R245" s="2"/>
      <c r="S245" s="2"/>
      <c r="T245" s="2"/>
      <c r="U245" s="2"/>
      <c r="V245" s="2"/>
      <c r="W245" s="2"/>
      <c r="X245" s="2"/>
      <c r="Y245" s="2"/>
      <c r="Z245" s="2"/>
      <c r="AA245" s="2"/>
      <c r="AB245" s="2"/>
      <c r="AC245" s="2"/>
      <c r="AD245" s="2"/>
      <c r="AE245" s="2"/>
      <c r="AF245" s="2"/>
      <c r="AG245" s="2"/>
      <c r="AH245" s="2"/>
      <c r="AI245" s="2">
        <f t="shared" si="62"/>
        <v>0</v>
      </c>
    </row>
    <row r="246" spans="1:35" ht="15">
      <c r="A246" s="3" t="s">
        <v>14</v>
      </c>
      <c r="B246" s="2"/>
      <c r="C246" s="2"/>
      <c r="D246" s="2"/>
      <c r="E246" s="2"/>
      <c r="F246" s="2"/>
      <c r="G246" s="2"/>
      <c r="H246" s="2"/>
      <c r="I246" s="2"/>
      <c r="J246" s="2"/>
      <c r="K246" s="2">
        <f t="shared" si="61"/>
        <v>0</v>
      </c>
      <c r="L246" s="2"/>
      <c r="M246" s="3" t="s">
        <v>14</v>
      </c>
      <c r="N246" s="2"/>
      <c r="O246" s="2"/>
      <c r="P246" s="2"/>
      <c r="Q246" s="2"/>
      <c r="R246" s="2"/>
      <c r="S246" s="2"/>
      <c r="T246" s="2"/>
      <c r="U246" s="2"/>
      <c r="V246" s="2"/>
      <c r="W246" s="2"/>
      <c r="X246" s="2"/>
      <c r="Y246" s="2"/>
      <c r="Z246" s="2"/>
      <c r="AA246" s="2"/>
      <c r="AB246" s="2"/>
      <c r="AC246" s="2"/>
      <c r="AD246" s="2"/>
      <c r="AE246" s="2"/>
      <c r="AF246" s="2"/>
      <c r="AG246" s="2"/>
      <c r="AH246" s="2"/>
      <c r="AI246" s="2">
        <f t="shared" si="62"/>
        <v>0</v>
      </c>
    </row>
    <row r="247" spans="1:35" ht="15">
      <c r="A247" s="3" t="s">
        <v>15</v>
      </c>
      <c r="B247" s="2"/>
      <c r="C247" s="2"/>
      <c r="D247" s="2"/>
      <c r="E247" s="2"/>
      <c r="F247" s="2"/>
      <c r="G247" s="2"/>
      <c r="H247" s="2"/>
      <c r="I247" s="2"/>
      <c r="J247" s="2"/>
      <c r="K247" s="2">
        <f t="shared" si="61"/>
        <v>0</v>
      </c>
      <c r="L247" s="2"/>
      <c r="M247" s="3" t="s">
        <v>15</v>
      </c>
      <c r="N247" s="2"/>
      <c r="O247" s="2"/>
      <c r="P247" s="2"/>
      <c r="Q247" s="2"/>
      <c r="R247" s="2"/>
      <c r="S247" s="2"/>
      <c r="T247" s="2"/>
      <c r="U247" s="2"/>
      <c r="V247" s="2"/>
      <c r="W247" s="2"/>
      <c r="X247" s="2"/>
      <c r="Y247" s="2"/>
      <c r="Z247" s="2"/>
      <c r="AA247" s="2"/>
      <c r="AB247" s="2"/>
      <c r="AC247" s="2"/>
      <c r="AD247" s="2"/>
      <c r="AE247" s="2"/>
      <c r="AF247" s="2"/>
      <c r="AG247" s="2"/>
      <c r="AH247" s="2"/>
      <c r="AI247" s="2">
        <f t="shared" si="62"/>
        <v>0</v>
      </c>
    </row>
    <row r="248" spans="1:35" ht="15">
      <c r="A248" s="30" t="s">
        <v>80</v>
      </c>
      <c r="B248" s="2"/>
      <c r="C248" s="2"/>
      <c r="D248" s="2"/>
      <c r="E248" s="2"/>
      <c r="F248" s="2"/>
      <c r="G248" s="2"/>
      <c r="H248" s="2"/>
      <c r="I248" s="2">
        <v>1</v>
      </c>
      <c r="J248" s="2"/>
      <c r="K248" s="2">
        <f t="shared" si="61"/>
        <v>1</v>
      </c>
      <c r="L248" s="2"/>
      <c r="M248" s="30" t="s">
        <v>80</v>
      </c>
      <c r="N248" s="2"/>
      <c r="O248" s="2"/>
      <c r="P248" s="2"/>
      <c r="Q248" s="2"/>
      <c r="R248" s="2"/>
      <c r="S248" s="2"/>
      <c r="T248" s="2"/>
      <c r="U248" s="2"/>
      <c r="V248" s="2"/>
      <c r="W248" s="2"/>
      <c r="X248" s="2"/>
      <c r="Y248" s="2"/>
      <c r="Z248" s="2"/>
      <c r="AA248" s="2"/>
      <c r="AB248" s="2"/>
      <c r="AC248" s="2"/>
      <c r="AD248" s="2"/>
      <c r="AE248" s="2"/>
      <c r="AF248" s="2"/>
      <c r="AG248" s="2"/>
      <c r="AH248" s="2"/>
      <c r="AI248" s="2">
        <f t="shared" si="62"/>
        <v>0</v>
      </c>
    </row>
    <row r="249" spans="1:35" ht="15">
      <c r="A249" s="3" t="s">
        <v>17</v>
      </c>
      <c r="B249" s="2"/>
      <c r="C249" s="2"/>
      <c r="D249" s="2"/>
      <c r="E249" s="2"/>
      <c r="F249" s="2"/>
      <c r="G249" s="2"/>
      <c r="H249" s="2"/>
      <c r="I249" s="2">
        <v>20</v>
      </c>
      <c r="J249" s="2"/>
      <c r="K249" s="2">
        <f t="shared" si="61"/>
        <v>20</v>
      </c>
      <c r="L249" s="2"/>
      <c r="M249" s="3" t="s">
        <v>17</v>
      </c>
      <c r="N249" s="2"/>
      <c r="O249" s="2"/>
      <c r="P249" s="2"/>
      <c r="Q249" s="2"/>
      <c r="R249" s="2"/>
      <c r="S249" s="2"/>
      <c r="T249" s="2"/>
      <c r="U249" s="2"/>
      <c r="V249" s="2"/>
      <c r="W249" s="2"/>
      <c r="X249" s="2"/>
      <c r="Y249" s="2"/>
      <c r="Z249" s="2"/>
      <c r="AA249" s="2"/>
      <c r="AB249" s="2"/>
      <c r="AC249" s="2"/>
      <c r="AD249" s="2"/>
      <c r="AE249" s="2"/>
      <c r="AF249" s="2"/>
      <c r="AG249" s="2"/>
      <c r="AH249" s="2"/>
      <c r="AI249" s="2">
        <f t="shared" si="62"/>
        <v>0</v>
      </c>
    </row>
    <row r="250" spans="1:35" ht="15">
      <c r="A250" s="3" t="s">
        <v>18</v>
      </c>
      <c r="B250" s="2"/>
      <c r="C250" s="2"/>
      <c r="D250" s="2"/>
      <c r="E250" s="2"/>
      <c r="F250" s="12"/>
      <c r="G250" s="2">
        <v>31</v>
      </c>
      <c r="H250" s="2"/>
      <c r="I250" s="2"/>
      <c r="J250" s="2"/>
      <c r="K250" s="2">
        <f t="shared" si="61"/>
        <v>31</v>
      </c>
      <c r="L250" s="2"/>
      <c r="M250" s="3" t="s">
        <v>18</v>
      </c>
      <c r="N250" s="2"/>
      <c r="O250" s="2"/>
      <c r="P250" s="2"/>
      <c r="Q250" s="2"/>
      <c r="R250" s="2"/>
      <c r="S250" s="2"/>
      <c r="T250" s="2"/>
      <c r="U250" s="2"/>
      <c r="V250" s="2"/>
      <c r="W250" s="2"/>
      <c r="X250" s="2"/>
      <c r="Y250" s="2"/>
      <c r="Z250" s="2"/>
      <c r="AA250" s="2">
        <v>75</v>
      </c>
      <c r="AB250" s="2"/>
      <c r="AC250" s="2"/>
      <c r="AD250" s="2"/>
      <c r="AE250" s="2"/>
      <c r="AF250" s="2"/>
      <c r="AG250" s="2"/>
      <c r="AH250" s="2"/>
      <c r="AI250" s="2">
        <f t="shared" si="62"/>
        <v>75</v>
      </c>
    </row>
    <row r="251" spans="1:35" ht="15">
      <c r="A251" s="3" t="s">
        <v>19</v>
      </c>
      <c r="B251" s="2"/>
      <c r="C251" s="2"/>
      <c r="D251" s="2"/>
      <c r="E251" s="2"/>
      <c r="F251" s="2"/>
      <c r="G251" s="2"/>
      <c r="H251" s="2">
        <v>50</v>
      </c>
      <c r="I251" s="2"/>
      <c r="J251" s="2"/>
      <c r="K251" s="2">
        <f t="shared" si="61"/>
        <v>50</v>
      </c>
      <c r="L251" s="2"/>
      <c r="M251" s="3" t="s">
        <v>19</v>
      </c>
      <c r="N251" s="2"/>
      <c r="O251" s="2"/>
      <c r="P251" s="2"/>
      <c r="Q251" s="2"/>
      <c r="R251" s="2"/>
      <c r="S251" s="2"/>
      <c r="T251" s="2">
        <v>40</v>
      </c>
      <c r="V251" s="2"/>
      <c r="W251" s="2"/>
      <c r="X251" s="2">
        <v>2</v>
      </c>
      <c r="Y251" s="2"/>
      <c r="Z251" s="2"/>
      <c r="AA251" s="2">
        <v>40</v>
      </c>
      <c r="AB251" s="2"/>
      <c r="AC251" s="2"/>
      <c r="AD251" s="2"/>
      <c r="AE251" s="2"/>
      <c r="AF251" s="2"/>
      <c r="AG251" s="2"/>
      <c r="AH251" s="2"/>
      <c r="AI251" s="2">
        <f t="shared" si="62"/>
        <v>82</v>
      </c>
    </row>
    <row r="252" spans="1:35" s="2" customFormat="1" ht="15">
      <c r="A252" s="14" t="s">
        <v>49</v>
      </c>
      <c r="F252" s="2">
        <v>1</v>
      </c>
      <c r="K252" s="2">
        <f t="shared" si="61"/>
        <v>1</v>
      </c>
      <c r="M252" s="16" t="s">
        <v>49</v>
      </c>
      <c r="AI252" s="2">
        <f t="shared" si="62"/>
        <v>0</v>
      </c>
    </row>
    <row r="253" spans="1:35" ht="15">
      <c r="A253" s="3" t="s">
        <v>30</v>
      </c>
      <c r="B253" s="2"/>
      <c r="C253" s="2"/>
      <c r="D253" s="2">
        <v>8</v>
      </c>
      <c r="E253" s="2">
        <v>43</v>
      </c>
      <c r="F253" s="2">
        <v>50</v>
      </c>
      <c r="G253" s="2"/>
      <c r="H253" s="2">
        <v>50</v>
      </c>
      <c r="I253" s="2"/>
      <c r="J253" s="2"/>
      <c r="K253" s="2">
        <f t="shared" si="61"/>
        <v>151</v>
      </c>
      <c r="L253" s="2"/>
      <c r="M253" s="3" t="s">
        <v>30</v>
      </c>
      <c r="N253" s="2"/>
      <c r="O253" s="2"/>
      <c r="P253" s="2"/>
      <c r="Q253" s="2"/>
      <c r="R253" s="2"/>
      <c r="S253" s="2"/>
      <c r="T253" s="2"/>
      <c r="U253" s="2"/>
      <c r="V253" s="2"/>
      <c r="W253" s="2"/>
      <c r="X253" s="2"/>
      <c r="Y253" s="2"/>
      <c r="Z253" s="2"/>
      <c r="AA253" s="2"/>
      <c r="AB253" s="2"/>
      <c r="AC253" s="2"/>
      <c r="AD253" s="2"/>
      <c r="AE253" s="2"/>
      <c r="AF253" s="2"/>
      <c r="AG253" s="2"/>
      <c r="AH253" s="2"/>
      <c r="AI253" s="2">
        <f t="shared" si="62"/>
        <v>0</v>
      </c>
    </row>
    <row r="254" spans="1:35" ht="15">
      <c r="A254" s="30" t="s">
        <v>82</v>
      </c>
      <c r="B254" s="2"/>
      <c r="C254" s="2"/>
      <c r="D254" s="2"/>
      <c r="E254" s="2"/>
      <c r="F254" s="2"/>
      <c r="G254" s="2"/>
      <c r="H254" s="2"/>
      <c r="I254" s="2"/>
      <c r="J254" s="2"/>
      <c r="K254" s="2">
        <f t="shared" si="61"/>
        <v>0</v>
      </c>
      <c r="L254" s="2"/>
      <c r="M254" s="30" t="s">
        <v>82</v>
      </c>
      <c r="N254" s="2"/>
      <c r="O254" s="2"/>
      <c r="P254" s="2"/>
      <c r="Q254" s="2"/>
      <c r="R254" s="2"/>
      <c r="S254" s="2"/>
      <c r="T254" s="2"/>
      <c r="U254" s="2"/>
      <c r="V254" s="2"/>
      <c r="W254" s="2"/>
      <c r="X254" s="2"/>
      <c r="Y254" s="2"/>
      <c r="Z254" s="2"/>
      <c r="AA254" s="2"/>
      <c r="AB254" s="2"/>
      <c r="AC254" s="2"/>
      <c r="AD254" s="2"/>
      <c r="AE254" s="2"/>
      <c r="AF254" s="2"/>
      <c r="AG254" s="2"/>
      <c r="AH254" s="2"/>
      <c r="AI254" s="2">
        <f t="shared" si="62"/>
        <v>0</v>
      </c>
    </row>
    <row r="255" spans="1:35" ht="15">
      <c r="A255" s="3" t="s">
        <v>21</v>
      </c>
      <c r="B255" s="2"/>
      <c r="C255" s="2"/>
      <c r="D255" s="2"/>
      <c r="E255" s="2"/>
      <c r="F255" s="2"/>
      <c r="G255" s="2"/>
      <c r="H255" s="2"/>
      <c r="I255" s="2">
        <v>7</v>
      </c>
      <c r="J255" s="2"/>
      <c r="K255" s="2">
        <f t="shared" si="61"/>
        <v>7</v>
      </c>
      <c r="L255" s="2"/>
      <c r="M255" s="3" t="s">
        <v>21</v>
      </c>
      <c r="N255" s="2"/>
      <c r="O255" s="2"/>
      <c r="P255" s="2"/>
      <c r="Q255" s="2"/>
      <c r="R255" s="2"/>
      <c r="S255" s="2"/>
      <c r="T255" s="2"/>
      <c r="U255" s="2"/>
      <c r="V255" s="2"/>
      <c r="W255" s="2"/>
      <c r="X255" s="2">
        <v>1</v>
      </c>
      <c r="Y255" s="2"/>
      <c r="Z255" s="2"/>
      <c r="AA255" s="2">
        <v>1</v>
      </c>
      <c r="AB255" s="2"/>
      <c r="AC255" s="2"/>
      <c r="AD255" s="2">
        <v>4</v>
      </c>
      <c r="AE255" s="2"/>
      <c r="AF255" s="2"/>
      <c r="AG255" s="2"/>
      <c r="AH255" s="2"/>
      <c r="AI255" s="2">
        <f t="shared" si="62"/>
        <v>6</v>
      </c>
    </row>
    <row r="256" spans="1:35" ht="15">
      <c r="A256" s="3" t="s">
        <v>22</v>
      </c>
      <c r="B256" s="2"/>
      <c r="C256" s="2"/>
      <c r="D256" s="2"/>
      <c r="E256" s="2"/>
      <c r="F256" s="12">
        <v>1</v>
      </c>
      <c r="G256" s="2">
        <v>10</v>
      </c>
      <c r="H256" s="2">
        <v>10</v>
      </c>
      <c r="I256" s="2"/>
      <c r="J256" s="2"/>
      <c r="K256" s="2">
        <f t="shared" si="61"/>
        <v>21</v>
      </c>
      <c r="L256" s="2"/>
      <c r="M256" s="3" t="s">
        <v>22</v>
      </c>
      <c r="N256" s="2"/>
      <c r="O256" s="2"/>
      <c r="P256" s="2"/>
      <c r="Q256" s="2"/>
      <c r="R256" s="2"/>
      <c r="S256" s="2"/>
      <c r="T256" s="2">
        <v>4</v>
      </c>
      <c r="V256" s="2"/>
      <c r="W256" s="2"/>
      <c r="X256" s="2"/>
      <c r="Y256" s="2"/>
      <c r="Z256" s="2"/>
      <c r="AA256" s="2">
        <v>2</v>
      </c>
      <c r="AB256" s="2"/>
      <c r="AC256" s="2"/>
      <c r="AD256" s="2"/>
      <c r="AE256" s="2"/>
      <c r="AF256" s="2"/>
      <c r="AG256" s="2"/>
      <c r="AH256" s="2"/>
      <c r="AI256" s="2">
        <f t="shared" si="62"/>
        <v>6</v>
      </c>
    </row>
    <row r="257" spans="1:35" ht="15">
      <c r="A257" s="30" t="s">
        <v>76</v>
      </c>
      <c r="B257" s="2"/>
      <c r="C257" s="2"/>
      <c r="D257" s="2"/>
      <c r="E257" s="2"/>
      <c r="F257" s="2"/>
      <c r="G257" s="2"/>
      <c r="H257" s="2"/>
      <c r="I257" s="2"/>
      <c r="J257" s="2"/>
      <c r="K257" s="2">
        <f t="shared" si="61"/>
        <v>0</v>
      </c>
      <c r="L257" s="2"/>
      <c r="M257" s="30" t="s">
        <v>76</v>
      </c>
      <c r="N257" s="2"/>
      <c r="O257" s="2"/>
      <c r="P257" s="2"/>
      <c r="Q257" s="2"/>
      <c r="R257" s="2"/>
      <c r="S257" s="2"/>
      <c r="T257" s="2"/>
      <c r="U257" s="2"/>
      <c r="V257" s="2"/>
      <c r="W257" s="2"/>
      <c r="X257" s="2"/>
      <c r="Y257" s="2"/>
      <c r="Z257" s="2"/>
      <c r="AA257" s="2"/>
      <c r="AB257" s="2"/>
      <c r="AC257" s="2"/>
      <c r="AD257" s="2"/>
      <c r="AE257" s="2"/>
      <c r="AF257" s="2"/>
      <c r="AG257" s="2"/>
      <c r="AH257" s="2"/>
      <c r="AI257" s="2">
        <f t="shared" si="62"/>
        <v>0</v>
      </c>
    </row>
    <row r="258" spans="1:35" ht="15">
      <c r="A258" s="30" t="s">
        <v>88</v>
      </c>
      <c r="B258" s="2"/>
      <c r="C258" s="2"/>
      <c r="D258" s="2"/>
      <c r="E258" s="2"/>
      <c r="F258" s="2"/>
      <c r="G258" s="2"/>
      <c r="H258" s="2"/>
      <c r="I258" s="2"/>
      <c r="J258" s="2"/>
      <c r="K258" s="2">
        <f t="shared" si="61"/>
        <v>0</v>
      </c>
      <c r="L258" s="2"/>
      <c r="M258" s="30" t="s">
        <v>88</v>
      </c>
      <c r="N258" s="2"/>
      <c r="O258" s="2"/>
      <c r="P258" s="2"/>
      <c r="Q258" s="2"/>
      <c r="R258" s="2"/>
      <c r="S258" s="2"/>
      <c r="T258" s="2"/>
      <c r="U258" s="2"/>
      <c r="V258" s="2"/>
      <c r="W258" s="2"/>
      <c r="X258" s="2"/>
      <c r="Y258" s="2"/>
      <c r="Z258" s="2"/>
      <c r="AA258" s="2"/>
      <c r="AB258" s="2"/>
      <c r="AC258" s="2"/>
      <c r="AD258" s="2"/>
      <c r="AE258" s="2"/>
      <c r="AF258" s="2"/>
      <c r="AG258" s="2"/>
      <c r="AH258" s="2"/>
      <c r="AI258" s="2">
        <f t="shared" si="62"/>
        <v>0</v>
      </c>
    </row>
    <row r="259" spans="1:35" ht="15">
      <c r="A259" s="30" t="s">
        <v>89</v>
      </c>
      <c r="B259" s="2"/>
      <c r="C259" s="2"/>
      <c r="D259" s="2"/>
      <c r="E259" s="2"/>
      <c r="F259" s="2"/>
      <c r="G259" s="2"/>
      <c r="H259" s="2"/>
      <c r="I259" s="2"/>
      <c r="J259" s="2"/>
      <c r="K259" s="2">
        <f t="shared" si="61"/>
        <v>0</v>
      </c>
      <c r="L259" s="2"/>
      <c r="M259" s="30" t="s">
        <v>89</v>
      </c>
      <c r="N259" s="2"/>
      <c r="O259" s="2"/>
      <c r="P259" s="2"/>
      <c r="Q259" s="2"/>
      <c r="R259" s="2"/>
      <c r="S259" s="2"/>
      <c r="T259" s="2"/>
      <c r="U259" s="2"/>
      <c r="V259" s="2"/>
      <c r="W259" s="2"/>
      <c r="X259" s="2"/>
      <c r="Y259" s="2"/>
      <c r="Z259" s="2"/>
      <c r="AA259" s="2"/>
      <c r="AB259" s="2"/>
      <c r="AC259" s="2"/>
      <c r="AD259" s="2"/>
      <c r="AE259" s="2"/>
      <c r="AF259" s="2"/>
      <c r="AG259" s="2"/>
      <c r="AH259" s="2"/>
      <c r="AI259" s="2">
        <f t="shared" si="62"/>
        <v>0</v>
      </c>
    </row>
    <row r="260" spans="1:35" ht="15">
      <c r="A260" s="3" t="s">
        <v>25</v>
      </c>
      <c r="B260" s="2"/>
      <c r="C260" s="2"/>
      <c r="D260" s="2"/>
      <c r="E260" s="2"/>
      <c r="F260" s="2"/>
      <c r="G260" s="2"/>
      <c r="H260" s="2"/>
      <c r="I260" s="2"/>
      <c r="J260" s="2"/>
      <c r="K260" s="2">
        <f t="shared" si="61"/>
        <v>0</v>
      </c>
      <c r="L260" s="2"/>
      <c r="M260" s="3" t="s">
        <v>25</v>
      </c>
      <c r="N260" s="2"/>
      <c r="O260" s="2"/>
      <c r="P260" s="2"/>
      <c r="Q260" s="2"/>
      <c r="R260" s="2"/>
      <c r="S260" s="2"/>
      <c r="T260" s="2"/>
      <c r="U260" s="2"/>
      <c r="V260" s="2"/>
      <c r="W260" s="2"/>
      <c r="X260" s="2"/>
      <c r="Y260" s="2"/>
      <c r="Z260" s="2"/>
      <c r="AA260" s="2"/>
      <c r="AB260" s="2"/>
      <c r="AC260" s="2"/>
      <c r="AD260" s="2"/>
      <c r="AE260" s="2"/>
      <c r="AF260" s="2"/>
      <c r="AG260" s="2"/>
      <c r="AH260" s="2"/>
      <c r="AI260" s="2">
        <f t="shared" si="62"/>
        <v>0</v>
      </c>
    </row>
    <row r="261" spans="1:35" ht="15">
      <c r="A261" s="30" t="s">
        <v>90</v>
      </c>
      <c r="B261" s="2"/>
      <c r="C261" s="2"/>
      <c r="D261" s="2"/>
      <c r="E261" s="2"/>
      <c r="F261" s="2"/>
      <c r="G261" s="2"/>
      <c r="H261" s="2"/>
      <c r="I261" s="2"/>
      <c r="J261" s="2"/>
      <c r="K261" s="2">
        <f t="shared" si="61"/>
        <v>0</v>
      </c>
      <c r="L261" s="2"/>
      <c r="M261" s="30" t="s">
        <v>90</v>
      </c>
      <c r="N261" s="2"/>
      <c r="O261" s="2"/>
      <c r="P261" s="2"/>
      <c r="Q261" s="2"/>
      <c r="R261" s="2"/>
      <c r="S261" s="2"/>
      <c r="T261" s="2"/>
      <c r="U261" s="2"/>
      <c r="V261" s="2"/>
      <c r="W261" s="2"/>
      <c r="X261" s="2"/>
      <c r="Y261" s="2"/>
      <c r="Z261" s="2"/>
      <c r="AA261" s="2">
        <v>4</v>
      </c>
      <c r="AB261" s="2"/>
      <c r="AC261" s="2"/>
      <c r="AD261" s="2"/>
      <c r="AE261" s="2"/>
      <c r="AF261" s="2"/>
      <c r="AG261" s="2"/>
      <c r="AH261" s="2"/>
      <c r="AI261" s="2">
        <f t="shared" si="62"/>
        <v>4</v>
      </c>
    </row>
    <row r="262" spans="1:35" ht="15">
      <c r="A262" s="30" t="s">
        <v>83</v>
      </c>
      <c r="B262" s="2"/>
      <c r="C262" s="2"/>
      <c r="D262" s="2"/>
      <c r="E262" s="2"/>
      <c r="F262" s="12"/>
      <c r="G262" s="2">
        <v>5</v>
      </c>
      <c r="H262" s="2"/>
      <c r="I262" s="2">
        <v>6</v>
      </c>
      <c r="J262" s="2"/>
      <c r="K262" s="2">
        <f t="shared" si="61"/>
        <v>11</v>
      </c>
      <c r="L262" s="2"/>
      <c r="M262" s="30" t="s">
        <v>83</v>
      </c>
      <c r="N262" s="2"/>
      <c r="O262" s="2"/>
      <c r="P262" s="2"/>
      <c r="Q262" s="2"/>
      <c r="R262" s="2"/>
      <c r="S262" s="2"/>
      <c r="T262" s="2"/>
      <c r="U262" s="2"/>
      <c r="V262" s="2"/>
      <c r="W262" s="2"/>
      <c r="X262" s="2"/>
      <c r="Y262" s="2"/>
      <c r="Z262" s="2"/>
      <c r="AA262" s="2"/>
      <c r="AB262" s="2"/>
      <c r="AC262" s="2"/>
      <c r="AD262" s="2"/>
      <c r="AE262" s="2"/>
      <c r="AF262" s="2"/>
      <c r="AG262" s="2"/>
      <c r="AH262" s="2"/>
      <c r="AI262" s="2">
        <f t="shared" si="62"/>
        <v>0</v>
      </c>
    </row>
    <row r="263" spans="1:35" ht="15">
      <c r="A263" s="3" t="s">
        <v>28</v>
      </c>
      <c r="B263" s="2"/>
      <c r="C263" s="2"/>
      <c r="D263" s="2"/>
      <c r="E263" s="2">
        <v>3</v>
      </c>
      <c r="F263" s="12">
        <v>1</v>
      </c>
      <c r="G263" s="2"/>
      <c r="H263" s="2"/>
      <c r="I263" s="2">
        <v>1</v>
      </c>
      <c r="J263" s="2"/>
      <c r="K263" s="2">
        <f t="shared" si="61"/>
        <v>5</v>
      </c>
      <c r="L263" s="2"/>
      <c r="M263" s="3" t="s">
        <v>28</v>
      </c>
      <c r="N263" s="2"/>
      <c r="O263" s="2"/>
      <c r="P263" s="2"/>
      <c r="Q263" s="2"/>
      <c r="R263" s="2"/>
      <c r="S263" s="2"/>
      <c r="T263" s="2">
        <v>1</v>
      </c>
      <c r="V263" s="2"/>
      <c r="W263" s="2"/>
      <c r="X263" s="2"/>
      <c r="Y263" s="2"/>
      <c r="Z263" s="2"/>
      <c r="AA263" s="2"/>
      <c r="AB263" s="2"/>
      <c r="AC263" s="2"/>
      <c r="AD263" s="2"/>
      <c r="AE263" s="2"/>
      <c r="AF263" s="2"/>
      <c r="AG263" s="2"/>
      <c r="AH263" s="2"/>
      <c r="AI263" s="2">
        <f t="shared" si="62"/>
        <v>1</v>
      </c>
    </row>
    <row r="264" spans="1:35" ht="15">
      <c r="A264" s="30" t="s">
        <v>91</v>
      </c>
      <c r="B264" s="2"/>
      <c r="C264" s="2"/>
      <c r="D264" s="2"/>
      <c r="E264" s="2"/>
      <c r="F264" s="2"/>
      <c r="G264" s="2"/>
      <c r="H264" s="2"/>
      <c r="I264" s="2"/>
      <c r="J264" s="2"/>
      <c r="K264" s="2">
        <f t="shared" si="61"/>
        <v>0</v>
      </c>
      <c r="L264" s="2"/>
      <c r="M264" s="30" t="s">
        <v>91</v>
      </c>
      <c r="N264" s="2"/>
      <c r="O264" s="2"/>
      <c r="P264" s="2"/>
      <c r="Q264" s="2"/>
      <c r="R264" s="2"/>
      <c r="S264" s="2"/>
      <c r="T264" s="2"/>
      <c r="U264" s="2"/>
      <c r="V264" s="2"/>
      <c r="W264" s="2"/>
      <c r="X264" s="2"/>
      <c r="Y264" s="2"/>
      <c r="Z264" s="2"/>
      <c r="AA264" s="2"/>
      <c r="AB264" s="2"/>
      <c r="AC264" s="2"/>
      <c r="AD264" s="2"/>
      <c r="AE264" s="2"/>
      <c r="AF264" s="2"/>
      <c r="AG264" s="2"/>
      <c r="AH264" s="2"/>
      <c r="AI264" s="2">
        <f t="shared" si="62"/>
        <v>0</v>
      </c>
    </row>
    <row r="265" spans="1:35" s="2" customFormat="1" ht="15">
      <c r="A265" s="3" t="s">
        <v>29</v>
      </c>
      <c r="K265" s="2">
        <f t="shared" si="61"/>
        <v>0</v>
      </c>
      <c r="M265" s="3" t="s">
        <v>29</v>
      </c>
      <c r="AI265" s="2">
        <f t="shared" si="62"/>
        <v>0</v>
      </c>
    </row>
    <row r="266" spans="1:35" ht="15">
      <c r="A266" s="3" t="s">
        <v>36</v>
      </c>
      <c r="B266" s="2"/>
      <c r="C266" s="2"/>
      <c r="D266" s="2"/>
      <c r="E266" s="2"/>
      <c r="F266" s="2"/>
      <c r="G266" s="2"/>
      <c r="H266" s="2"/>
      <c r="I266" s="2"/>
      <c r="J266" s="2"/>
      <c r="K266" s="2">
        <f t="shared" si="61"/>
        <v>0</v>
      </c>
      <c r="L266" s="2"/>
      <c r="M266" s="3" t="s">
        <v>36</v>
      </c>
      <c r="N266" s="2"/>
      <c r="O266" s="2"/>
      <c r="P266" s="2"/>
      <c r="Q266" s="2"/>
      <c r="R266" s="2"/>
      <c r="S266" s="2"/>
      <c r="T266" s="2"/>
      <c r="U266" s="2"/>
      <c r="V266" s="2"/>
      <c r="W266" s="2"/>
      <c r="X266" s="2"/>
      <c r="Y266" s="2"/>
      <c r="Z266" s="2"/>
      <c r="AA266" s="2"/>
      <c r="AB266" s="2"/>
      <c r="AC266" s="2"/>
      <c r="AD266" s="2"/>
      <c r="AE266" s="2"/>
      <c r="AF266" s="2"/>
      <c r="AG266" s="2"/>
      <c r="AH266" s="2"/>
      <c r="AI266" s="2">
        <f t="shared" si="62"/>
        <v>0</v>
      </c>
    </row>
    <row r="267" spans="1:36" ht="15">
      <c r="A267" s="11" t="s">
        <v>37</v>
      </c>
      <c r="B267" s="2">
        <f aca="true" t="shared" si="63" ref="B267:J267">SUM(B232:B266)</f>
        <v>0</v>
      </c>
      <c r="C267" s="2">
        <f t="shared" si="63"/>
        <v>5</v>
      </c>
      <c r="D267" s="2">
        <f t="shared" si="63"/>
        <v>11</v>
      </c>
      <c r="E267" s="2">
        <f t="shared" si="63"/>
        <v>53</v>
      </c>
      <c r="F267" s="12">
        <f>SUM(F232:F266)</f>
        <v>62</v>
      </c>
      <c r="G267" s="2">
        <f t="shared" si="63"/>
        <v>46</v>
      </c>
      <c r="H267" s="2">
        <f t="shared" si="63"/>
        <v>142</v>
      </c>
      <c r="I267" s="2">
        <f t="shared" si="63"/>
        <v>44</v>
      </c>
      <c r="J267" s="2">
        <f t="shared" si="63"/>
        <v>15</v>
      </c>
      <c r="K267">
        <f>SUM(K232:K266)</f>
        <v>378</v>
      </c>
      <c r="M267" s="11" t="s">
        <v>37</v>
      </c>
      <c r="N267">
        <f>SUM(N232:N266)</f>
        <v>0</v>
      </c>
      <c r="O267" s="2">
        <f aca="true" t="shared" si="64" ref="O267:AH267">SUM(O232:O266)</f>
        <v>0</v>
      </c>
      <c r="P267" s="2">
        <f t="shared" si="64"/>
        <v>0</v>
      </c>
      <c r="Q267" s="2">
        <f t="shared" si="64"/>
        <v>0</v>
      </c>
      <c r="R267" s="2">
        <f t="shared" si="64"/>
        <v>0</v>
      </c>
      <c r="S267" s="2">
        <f t="shared" si="64"/>
        <v>0</v>
      </c>
      <c r="T267" s="2">
        <f t="shared" si="64"/>
        <v>46</v>
      </c>
      <c r="U267" s="2">
        <f t="shared" si="64"/>
        <v>0</v>
      </c>
      <c r="V267" s="2">
        <f t="shared" si="64"/>
        <v>0</v>
      </c>
      <c r="W267" s="2">
        <f t="shared" si="64"/>
        <v>0</v>
      </c>
      <c r="X267" s="2">
        <f t="shared" si="64"/>
        <v>3</v>
      </c>
      <c r="Y267" s="2">
        <f t="shared" si="64"/>
        <v>0</v>
      </c>
      <c r="Z267" s="2">
        <f t="shared" si="64"/>
        <v>0</v>
      </c>
      <c r="AA267" s="2">
        <f t="shared" si="64"/>
        <v>128</v>
      </c>
      <c r="AB267" s="2">
        <f t="shared" si="64"/>
        <v>0</v>
      </c>
      <c r="AC267" s="2">
        <f t="shared" si="64"/>
        <v>0</v>
      </c>
      <c r="AD267" s="2">
        <f t="shared" si="64"/>
        <v>4</v>
      </c>
      <c r="AE267" s="2">
        <f t="shared" si="64"/>
        <v>0</v>
      </c>
      <c r="AF267" s="2">
        <f t="shared" si="64"/>
        <v>0</v>
      </c>
      <c r="AG267" s="2">
        <f t="shared" si="64"/>
        <v>0</v>
      </c>
      <c r="AH267" s="2">
        <f t="shared" si="64"/>
        <v>0</v>
      </c>
      <c r="AI267" s="2">
        <f t="shared" si="62"/>
        <v>181</v>
      </c>
      <c r="AJ267" s="20">
        <f>AI267/AI$52</f>
        <v>0.021056305258259654</v>
      </c>
    </row>
    <row r="268" spans="1:13" s="2" customFormat="1" ht="15">
      <c r="A268"/>
      <c r="F268" s="12"/>
      <c r="M268"/>
    </row>
    <row r="269" spans="1:13" s="2" customFormat="1" ht="15">
      <c r="A269"/>
      <c r="F269" s="12"/>
      <c r="M269"/>
    </row>
    <row r="270" ht="15">
      <c r="A270" s="2"/>
    </row>
    <row r="271" spans="1:35" ht="15">
      <c r="A271" s="2" t="s">
        <v>43</v>
      </c>
      <c r="B271" s="2" t="s">
        <v>46</v>
      </c>
      <c r="C271" s="2"/>
      <c r="D271" s="2"/>
      <c r="E271" s="2"/>
      <c r="F271" s="2"/>
      <c r="G271" s="2"/>
      <c r="H271" s="2"/>
      <c r="I271" s="2"/>
      <c r="J271" s="2"/>
      <c r="K271" s="2"/>
      <c r="L271" s="2"/>
      <c r="M271" s="2" t="s">
        <v>43</v>
      </c>
      <c r="N271" s="2"/>
      <c r="O271" s="2"/>
      <c r="P271" s="2"/>
      <c r="Q271" s="2"/>
      <c r="R271" s="2"/>
      <c r="S271" s="2"/>
      <c r="T271" s="2"/>
      <c r="U271" s="2"/>
      <c r="V271" s="2"/>
      <c r="W271" s="2"/>
      <c r="X271" s="2"/>
      <c r="Y271" s="2"/>
      <c r="Z271" s="2"/>
      <c r="AA271" s="2"/>
      <c r="AB271" s="2"/>
      <c r="AC271" s="2"/>
      <c r="AD271" s="2"/>
      <c r="AE271" s="2"/>
      <c r="AF271" s="2"/>
      <c r="AG271" s="2"/>
      <c r="AH271" s="2"/>
      <c r="AI271" s="2"/>
    </row>
    <row r="272" spans="1:35" ht="15">
      <c r="A272" s="1" t="s">
        <v>35</v>
      </c>
      <c r="B272" s="2"/>
      <c r="C272" s="2"/>
      <c r="D272" s="2"/>
      <c r="E272" s="2"/>
      <c r="F272" s="2"/>
      <c r="G272" s="2"/>
      <c r="H272" s="2"/>
      <c r="I272" s="2"/>
      <c r="J272" s="2"/>
      <c r="K272" s="2"/>
      <c r="L272" s="2"/>
      <c r="M272" s="1" t="s">
        <v>47</v>
      </c>
      <c r="N272" s="2"/>
      <c r="O272" s="2"/>
      <c r="P272" s="2"/>
      <c r="Q272" s="2"/>
      <c r="R272" s="2"/>
      <c r="S272" s="2"/>
      <c r="T272" s="2"/>
      <c r="U272" s="2"/>
      <c r="V272" s="2"/>
      <c r="W272" s="2"/>
      <c r="X272" s="2"/>
      <c r="Y272" s="2"/>
      <c r="Z272" s="2"/>
      <c r="AA272" s="2"/>
      <c r="AB272" s="2"/>
      <c r="AC272" s="2"/>
      <c r="AD272" s="2"/>
      <c r="AE272" s="2"/>
      <c r="AF272" s="2"/>
      <c r="AG272" s="2"/>
      <c r="AH272" s="2"/>
      <c r="AI272" s="2"/>
    </row>
    <row r="273" spans="1:35" ht="15">
      <c r="A273" s="2"/>
      <c r="B273" s="1" t="s">
        <v>32</v>
      </c>
      <c r="C273" s="2"/>
      <c r="D273" s="2"/>
      <c r="E273" s="1"/>
      <c r="F273" s="2" t="s">
        <v>33</v>
      </c>
      <c r="G273" s="2"/>
      <c r="H273" s="2"/>
      <c r="I273" s="2"/>
      <c r="J273" s="2"/>
      <c r="K273" s="2"/>
      <c r="L273" s="2"/>
      <c r="M273" s="2"/>
      <c r="N273" s="2"/>
      <c r="O273" s="2"/>
      <c r="P273" s="2"/>
      <c r="Q273" s="1" t="s">
        <v>33</v>
      </c>
      <c r="R273" s="2"/>
      <c r="S273" s="2"/>
      <c r="T273" s="2"/>
      <c r="U273" s="2"/>
      <c r="V273" s="2"/>
      <c r="W273" s="2"/>
      <c r="X273" s="2"/>
      <c r="Y273" s="2"/>
      <c r="Z273" s="2"/>
      <c r="AA273" s="2"/>
      <c r="AB273" s="2"/>
      <c r="AC273" s="2"/>
      <c r="AD273" s="2"/>
      <c r="AE273" s="2"/>
      <c r="AF273" s="2"/>
      <c r="AG273" s="2"/>
      <c r="AH273" s="2"/>
      <c r="AI273" s="2"/>
    </row>
    <row r="274" spans="1:35" ht="15">
      <c r="A274" s="6" t="s">
        <v>31</v>
      </c>
      <c r="B274" s="5">
        <v>15</v>
      </c>
      <c r="C274" s="5">
        <v>20</v>
      </c>
      <c r="D274" s="5">
        <v>25</v>
      </c>
      <c r="E274" s="5">
        <v>30</v>
      </c>
      <c r="F274" s="5">
        <v>5</v>
      </c>
      <c r="G274" s="5">
        <v>10</v>
      </c>
      <c r="H274" s="5">
        <v>15</v>
      </c>
      <c r="I274" s="5">
        <v>20</v>
      </c>
      <c r="J274" s="5">
        <v>25</v>
      </c>
      <c r="K274" s="7" t="s">
        <v>37</v>
      </c>
      <c r="L274" s="2"/>
      <c r="M274" s="6" t="s">
        <v>31</v>
      </c>
      <c r="N274" s="4">
        <v>28</v>
      </c>
      <c r="O274" s="4">
        <v>29</v>
      </c>
      <c r="P274" s="4">
        <v>30</v>
      </c>
      <c r="Q274" s="4">
        <v>1</v>
      </c>
      <c r="R274" s="4">
        <v>2</v>
      </c>
      <c r="S274" s="4">
        <v>3</v>
      </c>
      <c r="T274" s="4">
        <v>4</v>
      </c>
      <c r="U274" s="4">
        <v>5</v>
      </c>
      <c r="V274" s="4">
        <v>6</v>
      </c>
      <c r="W274" s="4">
        <v>7</v>
      </c>
      <c r="X274" s="4">
        <v>8</v>
      </c>
      <c r="Y274" s="4">
        <v>9</v>
      </c>
      <c r="Z274" s="4">
        <v>10</v>
      </c>
      <c r="AA274" s="4">
        <v>11</v>
      </c>
      <c r="AB274" s="4">
        <v>12</v>
      </c>
      <c r="AC274" s="4">
        <v>13</v>
      </c>
      <c r="AD274" s="4">
        <v>14</v>
      </c>
      <c r="AE274" s="4">
        <v>15</v>
      </c>
      <c r="AF274" s="4">
        <v>16</v>
      </c>
      <c r="AG274" s="4">
        <v>17</v>
      </c>
      <c r="AH274" s="4">
        <v>18</v>
      </c>
      <c r="AI274" s="17" t="s">
        <v>37</v>
      </c>
    </row>
    <row r="275" spans="1:35" ht="15">
      <c r="A275" s="3" t="s">
        <v>1</v>
      </c>
      <c r="B275" s="2"/>
      <c r="C275" s="2"/>
      <c r="D275" s="2"/>
      <c r="E275" s="2"/>
      <c r="F275" s="2"/>
      <c r="G275" s="2"/>
      <c r="H275" s="2">
        <v>2</v>
      </c>
      <c r="I275" s="2"/>
      <c r="J275" s="2"/>
      <c r="K275" s="2">
        <f aca="true" t="shared" si="65" ref="K275:K309">SUM(B275:J275)</f>
        <v>2</v>
      </c>
      <c r="L275" s="2"/>
      <c r="M275" s="3" t="s">
        <v>1</v>
      </c>
      <c r="N275" s="2"/>
      <c r="O275" s="2"/>
      <c r="P275" s="2"/>
      <c r="Q275" s="2"/>
      <c r="R275" s="2"/>
      <c r="S275" s="2"/>
      <c r="T275" s="2"/>
      <c r="U275" s="2"/>
      <c r="V275" s="2"/>
      <c r="W275" s="2"/>
      <c r="X275" s="2"/>
      <c r="Y275" s="2"/>
      <c r="Z275" s="2"/>
      <c r="AA275" s="2"/>
      <c r="AB275" s="2"/>
      <c r="AC275" s="2"/>
      <c r="AD275" s="2"/>
      <c r="AE275" s="2"/>
      <c r="AF275" s="2"/>
      <c r="AG275" s="2"/>
      <c r="AH275" s="2"/>
      <c r="AI275" s="2">
        <f aca="true" t="shared" si="66" ref="AI275:AI309">SUM(N275:AH275)</f>
        <v>0</v>
      </c>
    </row>
    <row r="276" spans="1:35" ht="15">
      <c r="A276" s="30" t="s">
        <v>85</v>
      </c>
      <c r="C276" s="2"/>
      <c r="D276" s="2"/>
      <c r="E276" s="2"/>
      <c r="F276" s="2"/>
      <c r="G276" s="2"/>
      <c r="H276" s="2"/>
      <c r="I276" s="2"/>
      <c r="J276" s="2"/>
      <c r="K276" s="2">
        <f t="shared" si="65"/>
        <v>0</v>
      </c>
      <c r="L276" s="2"/>
      <c r="M276" s="30" t="s">
        <v>85</v>
      </c>
      <c r="N276" s="2"/>
      <c r="O276" s="2"/>
      <c r="P276" s="2"/>
      <c r="Q276" s="2"/>
      <c r="R276" s="2"/>
      <c r="S276" s="2"/>
      <c r="T276" s="2"/>
      <c r="U276" s="2"/>
      <c r="V276" s="2"/>
      <c r="W276" s="2"/>
      <c r="X276" s="2"/>
      <c r="Y276" s="2"/>
      <c r="Z276" s="2"/>
      <c r="AA276" s="2"/>
      <c r="AB276" s="2"/>
      <c r="AC276" s="2"/>
      <c r="AD276" s="2"/>
      <c r="AE276" s="2"/>
      <c r="AF276" s="2"/>
      <c r="AG276" s="2"/>
      <c r="AH276" s="2"/>
      <c r="AI276" s="2">
        <f t="shared" si="66"/>
        <v>0</v>
      </c>
    </row>
    <row r="277" spans="1:35" ht="15">
      <c r="A277" s="30" t="s">
        <v>81</v>
      </c>
      <c r="C277" s="2"/>
      <c r="E277" s="2"/>
      <c r="F277" s="2"/>
      <c r="G277" s="2"/>
      <c r="H277" s="2"/>
      <c r="I277" s="2"/>
      <c r="J277" s="2"/>
      <c r="K277" s="2">
        <f t="shared" si="65"/>
        <v>0</v>
      </c>
      <c r="L277" s="2"/>
      <c r="M277" s="30" t="s">
        <v>81</v>
      </c>
      <c r="N277" s="2"/>
      <c r="O277" s="2"/>
      <c r="P277" s="2"/>
      <c r="Q277" s="2"/>
      <c r="R277" s="2"/>
      <c r="S277" s="2"/>
      <c r="T277" s="2"/>
      <c r="U277" s="2"/>
      <c r="V277" s="2"/>
      <c r="W277" s="2"/>
      <c r="X277" s="2"/>
      <c r="Y277" s="2"/>
      <c r="Z277" s="2"/>
      <c r="AA277" s="2"/>
      <c r="AB277" s="2"/>
      <c r="AC277" s="2"/>
      <c r="AD277" s="2"/>
      <c r="AE277" s="2"/>
      <c r="AF277" s="2"/>
      <c r="AG277" s="2"/>
      <c r="AH277" s="2"/>
      <c r="AI277" s="2">
        <f t="shared" si="66"/>
        <v>0</v>
      </c>
    </row>
    <row r="278" spans="1:35" ht="15">
      <c r="A278" s="30" t="s">
        <v>77</v>
      </c>
      <c r="C278" s="2"/>
      <c r="E278" s="2"/>
      <c r="F278" s="2"/>
      <c r="G278" s="2"/>
      <c r="H278" s="2"/>
      <c r="I278" s="2"/>
      <c r="J278" s="2"/>
      <c r="K278" s="2">
        <f t="shared" si="65"/>
        <v>0</v>
      </c>
      <c r="L278" s="2"/>
      <c r="M278" s="30" t="s">
        <v>77</v>
      </c>
      <c r="N278" s="2"/>
      <c r="O278" s="2"/>
      <c r="P278" s="2"/>
      <c r="Q278" s="2"/>
      <c r="R278" s="2"/>
      <c r="S278" s="2"/>
      <c r="T278" s="2"/>
      <c r="U278" s="2"/>
      <c r="V278" s="2"/>
      <c r="W278" s="2"/>
      <c r="X278" s="2"/>
      <c r="Y278" s="2"/>
      <c r="Z278" s="2"/>
      <c r="AA278" s="2"/>
      <c r="AB278" s="2"/>
      <c r="AC278" s="2"/>
      <c r="AD278" s="2"/>
      <c r="AE278" s="2"/>
      <c r="AF278" s="2"/>
      <c r="AG278" s="2"/>
      <c r="AH278" s="2"/>
      <c r="AI278" s="2">
        <f t="shared" si="66"/>
        <v>0</v>
      </c>
    </row>
    <row r="279" spans="1:35" ht="15">
      <c r="A279" s="3" t="s">
        <v>4</v>
      </c>
      <c r="C279" s="2"/>
      <c r="E279" s="2"/>
      <c r="F279" s="2"/>
      <c r="G279" s="2"/>
      <c r="H279" s="2"/>
      <c r="I279" s="2"/>
      <c r="J279" s="2"/>
      <c r="K279" s="2">
        <f t="shared" si="65"/>
        <v>0</v>
      </c>
      <c r="L279" s="2"/>
      <c r="M279" s="3" t="s">
        <v>4</v>
      </c>
      <c r="N279" s="2"/>
      <c r="O279" s="2"/>
      <c r="P279" s="2"/>
      <c r="Q279" s="2"/>
      <c r="R279" s="2"/>
      <c r="S279" s="2"/>
      <c r="T279" s="2"/>
      <c r="U279" s="2"/>
      <c r="V279" s="2"/>
      <c r="W279" s="2"/>
      <c r="X279" s="2"/>
      <c r="Y279" s="2"/>
      <c r="Z279" s="2"/>
      <c r="AA279" s="2"/>
      <c r="AB279" s="2"/>
      <c r="AC279" s="2"/>
      <c r="AD279" s="2"/>
      <c r="AE279" s="2"/>
      <c r="AF279" s="2"/>
      <c r="AG279" s="2"/>
      <c r="AH279" s="2"/>
      <c r="AI279" s="2">
        <f t="shared" si="66"/>
        <v>0</v>
      </c>
    </row>
    <row r="280" spans="1:35" ht="15">
      <c r="A280" s="30" t="s">
        <v>79</v>
      </c>
      <c r="C280" s="2"/>
      <c r="E280" s="2">
        <v>2</v>
      </c>
      <c r="F280" s="2">
        <v>2</v>
      </c>
      <c r="G280" s="2"/>
      <c r="H280" s="2">
        <v>2</v>
      </c>
      <c r="I280" s="2"/>
      <c r="J280" s="2">
        <v>4</v>
      </c>
      <c r="K280" s="2">
        <f t="shared" si="65"/>
        <v>10</v>
      </c>
      <c r="L280" s="2"/>
      <c r="M280" s="30" t="s">
        <v>79</v>
      </c>
      <c r="N280" s="2"/>
      <c r="O280" s="2"/>
      <c r="P280" s="2"/>
      <c r="Q280" s="2"/>
      <c r="R280" s="2"/>
      <c r="S280" s="2"/>
      <c r="T280" s="2"/>
      <c r="U280" s="2"/>
      <c r="V280" s="2"/>
      <c r="W280" s="2"/>
      <c r="X280" s="2"/>
      <c r="Y280" s="12" t="s">
        <v>48</v>
      </c>
      <c r="Z280" s="2"/>
      <c r="AA280" s="2"/>
      <c r="AB280" s="2"/>
      <c r="AC280" s="2"/>
      <c r="AD280" s="2"/>
      <c r="AE280" s="2"/>
      <c r="AF280" s="2"/>
      <c r="AG280" s="2"/>
      <c r="AH280" s="2"/>
      <c r="AI280" s="2">
        <f t="shared" si="66"/>
        <v>0</v>
      </c>
    </row>
    <row r="281" spans="1:35" ht="15">
      <c r="A281" s="3" t="s">
        <v>6</v>
      </c>
      <c r="B281" s="2"/>
      <c r="C281" s="2"/>
      <c r="D281" s="2"/>
      <c r="E281" s="2"/>
      <c r="F281" s="2"/>
      <c r="G281" s="2"/>
      <c r="H281" s="2"/>
      <c r="I281" s="2"/>
      <c r="J281" s="2"/>
      <c r="K281" s="2">
        <f t="shared" si="65"/>
        <v>0</v>
      </c>
      <c r="L281" s="2"/>
      <c r="M281" s="3" t="s">
        <v>6</v>
      </c>
      <c r="N281" s="2"/>
      <c r="O281" s="2"/>
      <c r="P281" s="2"/>
      <c r="Q281" s="2"/>
      <c r="R281" s="2"/>
      <c r="S281" s="2"/>
      <c r="T281" s="2"/>
      <c r="U281" s="2"/>
      <c r="V281" s="2"/>
      <c r="W281" s="2"/>
      <c r="X281" s="2"/>
      <c r="Y281" s="12"/>
      <c r="Z281" s="2"/>
      <c r="AA281" s="2"/>
      <c r="AB281" s="2"/>
      <c r="AC281" s="2"/>
      <c r="AD281" s="2"/>
      <c r="AE281" s="2"/>
      <c r="AF281" s="2"/>
      <c r="AG281" s="2"/>
      <c r="AH281" s="2"/>
      <c r="AI281" s="2">
        <f t="shared" si="66"/>
        <v>0</v>
      </c>
    </row>
    <row r="282" spans="1:35" ht="15">
      <c r="A282" s="3" t="s">
        <v>7</v>
      </c>
      <c r="B282" s="2"/>
      <c r="C282" s="2"/>
      <c r="D282" s="2"/>
      <c r="E282" s="2"/>
      <c r="F282" s="2"/>
      <c r="G282" s="2"/>
      <c r="H282" s="2"/>
      <c r="I282" s="2"/>
      <c r="J282" s="2"/>
      <c r="K282" s="2">
        <f t="shared" si="65"/>
        <v>0</v>
      </c>
      <c r="L282" s="2"/>
      <c r="M282" s="3" t="s">
        <v>7</v>
      </c>
      <c r="N282" s="2"/>
      <c r="O282" s="2"/>
      <c r="P282" s="2"/>
      <c r="Q282" s="2"/>
      <c r="R282" s="2"/>
      <c r="S282" s="2"/>
      <c r="T282" s="2"/>
      <c r="U282" s="2"/>
      <c r="V282" s="2"/>
      <c r="W282" s="2"/>
      <c r="X282" s="2"/>
      <c r="Y282" s="12"/>
      <c r="Z282" s="2"/>
      <c r="AA282" s="2"/>
      <c r="AB282" s="2"/>
      <c r="AC282" s="2"/>
      <c r="AD282" s="2"/>
      <c r="AE282" s="2"/>
      <c r="AF282" s="2"/>
      <c r="AG282" s="2"/>
      <c r="AH282" s="2"/>
      <c r="AI282" s="2">
        <f t="shared" si="66"/>
        <v>0</v>
      </c>
    </row>
    <row r="283" spans="1:35" ht="15">
      <c r="A283" s="30" t="s">
        <v>84</v>
      </c>
      <c r="B283" s="2"/>
      <c r="C283" s="2"/>
      <c r="D283" s="2"/>
      <c r="E283" s="2"/>
      <c r="F283" s="2"/>
      <c r="G283" s="2"/>
      <c r="H283" s="2"/>
      <c r="I283" s="2"/>
      <c r="J283" s="2"/>
      <c r="K283" s="2">
        <f t="shared" si="65"/>
        <v>0</v>
      </c>
      <c r="L283" s="2"/>
      <c r="M283" s="30" t="s">
        <v>84</v>
      </c>
      <c r="N283" s="2"/>
      <c r="O283" s="2"/>
      <c r="P283" s="2"/>
      <c r="Q283" s="2"/>
      <c r="R283" s="2"/>
      <c r="S283" s="2"/>
      <c r="T283" s="2"/>
      <c r="U283" s="2"/>
      <c r="V283" s="2"/>
      <c r="W283" s="2"/>
      <c r="X283" s="2"/>
      <c r="Y283" s="12"/>
      <c r="Z283" s="2"/>
      <c r="AA283" s="2"/>
      <c r="AB283" s="2"/>
      <c r="AC283" s="2"/>
      <c r="AD283" s="2"/>
      <c r="AE283" s="2"/>
      <c r="AF283" s="2"/>
      <c r="AG283" s="2"/>
      <c r="AH283" s="2"/>
      <c r="AI283" s="2">
        <f t="shared" si="66"/>
        <v>0</v>
      </c>
    </row>
    <row r="284" spans="1:35" ht="15">
      <c r="A284" s="3" t="s">
        <v>9</v>
      </c>
      <c r="B284" s="2"/>
      <c r="C284" s="2"/>
      <c r="D284" s="2"/>
      <c r="E284" s="2"/>
      <c r="F284" s="2"/>
      <c r="G284" s="2"/>
      <c r="H284" s="2"/>
      <c r="I284" s="2"/>
      <c r="J284" s="2"/>
      <c r="K284" s="2">
        <f t="shared" si="65"/>
        <v>0</v>
      </c>
      <c r="L284" s="2"/>
      <c r="M284" s="3" t="s">
        <v>9</v>
      </c>
      <c r="N284" s="2"/>
      <c r="O284" s="2"/>
      <c r="P284" s="2"/>
      <c r="Q284" s="2"/>
      <c r="R284" s="2"/>
      <c r="S284" s="2"/>
      <c r="T284" s="2"/>
      <c r="U284" s="2"/>
      <c r="V284" s="2"/>
      <c r="W284" s="2"/>
      <c r="X284" s="2"/>
      <c r="Y284" s="12"/>
      <c r="Z284" s="2"/>
      <c r="AA284" s="2"/>
      <c r="AB284" s="2"/>
      <c r="AC284" s="2"/>
      <c r="AD284" s="2"/>
      <c r="AE284" s="2"/>
      <c r="AF284" s="2"/>
      <c r="AG284" s="2"/>
      <c r="AH284" s="2"/>
      <c r="AI284" s="2">
        <f t="shared" si="66"/>
        <v>0</v>
      </c>
    </row>
    <row r="285" spans="1:35" ht="15">
      <c r="A285" s="3" t="s">
        <v>10</v>
      </c>
      <c r="B285" s="2"/>
      <c r="C285" s="2"/>
      <c r="D285" s="2"/>
      <c r="E285" s="2"/>
      <c r="F285" s="2"/>
      <c r="G285" s="2"/>
      <c r="H285" s="2"/>
      <c r="I285" s="2"/>
      <c r="J285" s="2"/>
      <c r="K285" s="2">
        <f t="shared" si="65"/>
        <v>0</v>
      </c>
      <c r="L285" s="2"/>
      <c r="M285" s="3" t="s">
        <v>10</v>
      </c>
      <c r="N285" s="2"/>
      <c r="O285" s="2"/>
      <c r="P285" s="2"/>
      <c r="Q285" s="2"/>
      <c r="R285" s="2"/>
      <c r="S285" s="2"/>
      <c r="T285" s="2"/>
      <c r="U285" s="2"/>
      <c r="V285" s="2"/>
      <c r="W285" s="2"/>
      <c r="X285" s="2"/>
      <c r="Y285" s="12"/>
      <c r="Z285" s="2"/>
      <c r="AA285" s="2"/>
      <c r="AB285" s="2"/>
      <c r="AC285" s="2"/>
      <c r="AD285" s="2"/>
      <c r="AE285" s="2"/>
      <c r="AF285" s="2"/>
      <c r="AG285" s="2"/>
      <c r="AH285" s="2"/>
      <c r="AI285" s="2">
        <f t="shared" si="66"/>
        <v>0</v>
      </c>
    </row>
    <row r="286" spans="1:35" ht="15">
      <c r="A286" s="30" t="s">
        <v>86</v>
      </c>
      <c r="B286" s="2"/>
      <c r="C286" s="2"/>
      <c r="D286" s="2"/>
      <c r="E286" s="2"/>
      <c r="F286" s="2"/>
      <c r="G286" s="2"/>
      <c r="H286" s="2"/>
      <c r="I286" s="2"/>
      <c r="J286" s="2"/>
      <c r="K286" s="2">
        <f t="shared" si="65"/>
        <v>0</v>
      </c>
      <c r="L286" s="2"/>
      <c r="M286" s="30" t="s">
        <v>86</v>
      </c>
      <c r="N286" s="2"/>
      <c r="O286" s="2"/>
      <c r="P286" s="2"/>
      <c r="Q286" s="2"/>
      <c r="R286" s="2"/>
      <c r="S286" s="2"/>
      <c r="T286" s="2"/>
      <c r="U286" s="2"/>
      <c r="V286" s="2"/>
      <c r="W286" s="2"/>
      <c r="X286" s="2"/>
      <c r="Y286" s="12"/>
      <c r="Z286" s="2"/>
      <c r="AA286" s="2"/>
      <c r="AB286" s="2"/>
      <c r="AC286" s="2"/>
      <c r="AD286" s="2"/>
      <c r="AE286" s="2"/>
      <c r="AF286" s="2"/>
      <c r="AG286" s="2"/>
      <c r="AH286" s="2"/>
      <c r="AI286" s="2">
        <f t="shared" si="66"/>
        <v>0</v>
      </c>
    </row>
    <row r="287" spans="1:35" ht="15">
      <c r="A287" s="30" t="s">
        <v>87</v>
      </c>
      <c r="B287" s="2"/>
      <c r="C287" s="2"/>
      <c r="D287" s="2"/>
      <c r="E287" s="2"/>
      <c r="F287" s="2"/>
      <c r="G287" s="2"/>
      <c r="H287" s="2"/>
      <c r="I287" s="2"/>
      <c r="J287" s="2"/>
      <c r="K287" s="2">
        <f t="shared" si="65"/>
        <v>0</v>
      </c>
      <c r="L287" s="2"/>
      <c r="M287" s="30" t="s">
        <v>87</v>
      </c>
      <c r="N287" s="2"/>
      <c r="O287" s="2"/>
      <c r="P287" s="2"/>
      <c r="Q287" s="2"/>
      <c r="R287" s="2"/>
      <c r="S287" s="2"/>
      <c r="T287" s="2"/>
      <c r="U287" s="2"/>
      <c r="V287" s="2"/>
      <c r="W287" s="2"/>
      <c r="X287" s="2"/>
      <c r="Y287" s="12"/>
      <c r="Z287" s="2"/>
      <c r="AA287" s="2"/>
      <c r="AB287" s="2"/>
      <c r="AC287" s="2"/>
      <c r="AD287" s="2"/>
      <c r="AE287" s="2"/>
      <c r="AF287" s="2"/>
      <c r="AG287" s="2"/>
      <c r="AH287" s="2"/>
      <c r="AI287" s="2">
        <f t="shared" si="66"/>
        <v>0</v>
      </c>
    </row>
    <row r="288" spans="1:35" ht="15">
      <c r="A288" s="30" t="s">
        <v>78</v>
      </c>
      <c r="B288" s="2"/>
      <c r="C288" s="2"/>
      <c r="D288" s="2"/>
      <c r="E288" s="2"/>
      <c r="F288" s="2"/>
      <c r="G288" s="2"/>
      <c r="H288" s="2"/>
      <c r="I288" s="2"/>
      <c r="J288" s="2"/>
      <c r="K288" s="2">
        <f t="shared" si="65"/>
        <v>0</v>
      </c>
      <c r="L288" s="2"/>
      <c r="M288" s="30" t="s">
        <v>78</v>
      </c>
      <c r="N288" s="2"/>
      <c r="O288" s="2"/>
      <c r="P288" s="2"/>
      <c r="Q288" s="2"/>
      <c r="R288" s="2"/>
      <c r="S288" s="2"/>
      <c r="T288" s="2"/>
      <c r="U288" s="2"/>
      <c r="V288" s="2"/>
      <c r="W288" s="2"/>
      <c r="X288" s="2"/>
      <c r="Y288" s="12"/>
      <c r="Z288" s="2"/>
      <c r="AA288" s="2"/>
      <c r="AB288" s="2"/>
      <c r="AC288" s="2"/>
      <c r="AD288" s="2"/>
      <c r="AE288" s="2"/>
      <c r="AF288" s="2"/>
      <c r="AG288" s="2"/>
      <c r="AH288" s="2"/>
      <c r="AI288" s="2">
        <f t="shared" si="66"/>
        <v>0</v>
      </c>
    </row>
    <row r="289" spans="1:35" ht="15">
      <c r="A289" s="3" t="s">
        <v>14</v>
      </c>
      <c r="B289" s="2"/>
      <c r="C289" s="2"/>
      <c r="D289" s="2"/>
      <c r="E289" s="2"/>
      <c r="F289" s="2">
        <v>3</v>
      </c>
      <c r="G289" s="2">
        <v>2</v>
      </c>
      <c r="H289" s="2">
        <v>2</v>
      </c>
      <c r="I289" s="2">
        <v>6</v>
      </c>
      <c r="J289" s="2"/>
      <c r="K289" s="2">
        <f t="shared" si="65"/>
        <v>13</v>
      </c>
      <c r="L289" s="2"/>
      <c r="M289" s="3" t="s">
        <v>14</v>
      </c>
      <c r="N289" s="2"/>
      <c r="O289" s="2"/>
      <c r="P289" s="2"/>
      <c r="Q289" s="2"/>
      <c r="R289" s="2"/>
      <c r="S289" s="2"/>
      <c r="T289" s="2"/>
      <c r="U289" s="2"/>
      <c r="V289" s="2"/>
      <c r="W289" s="2"/>
      <c r="X289" s="2"/>
      <c r="Y289" s="12" t="s">
        <v>48</v>
      </c>
      <c r="Z289" s="2"/>
      <c r="AA289" s="2"/>
      <c r="AB289" s="2"/>
      <c r="AC289" s="2"/>
      <c r="AD289" s="2"/>
      <c r="AE289" s="2"/>
      <c r="AF289" s="2"/>
      <c r="AG289" s="2"/>
      <c r="AH289" s="2"/>
      <c r="AI289" s="2">
        <f t="shared" si="66"/>
        <v>0</v>
      </c>
    </row>
    <row r="290" spans="1:35" ht="15">
      <c r="A290" s="3" t="s">
        <v>15</v>
      </c>
      <c r="B290" s="2"/>
      <c r="C290" s="2"/>
      <c r="D290" s="2"/>
      <c r="E290" s="2"/>
      <c r="F290" s="2">
        <v>30</v>
      </c>
      <c r="G290" s="2">
        <v>7</v>
      </c>
      <c r="H290" s="2"/>
      <c r="I290" s="2">
        <v>20</v>
      </c>
      <c r="J290" s="2">
        <v>14</v>
      </c>
      <c r="K290" s="2">
        <f t="shared" si="65"/>
        <v>71</v>
      </c>
      <c r="L290" s="2"/>
      <c r="M290" s="3" t="s">
        <v>15</v>
      </c>
      <c r="N290" s="2"/>
      <c r="O290" s="2"/>
      <c r="P290" s="2"/>
      <c r="Q290" s="2"/>
      <c r="R290" s="2"/>
      <c r="S290" s="2"/>
      <c r="T290" s="2"/>
      <c r="U290" s="2"/>
      <c r="V290" s="2"/>
      <c r="W290" s="2"/>
      <c r="X290" s="2"/>
      <c r="Y290" s="12" t="s">
        <v>48</v>
      </c>
      <c r="Z290" s="2"/>
      <c r="AA290" s="2"/>
      <c r="AB290" s="2"/>
      <c r="AC290" s="2"/>
      <c r="AD290" s="2"/>
      <c r="AE290" s="2"/>
      <c r="AF290" s="2"/>
      <c r="AG290" s="2"/>
      <c r="AH290" s="2"/>
      <c r="AI290" s="2">
        <f t="shared" si="66"/>
        <v>0</v>
      </c>
    </row>
    <row r="291" spans="1:35" ht="15">
      <c r="A291" s="30" t="s">
        <v>80</v>
      </c>
      <c r="B291" s="2"/>
      <c r="C291" s="2"/>
      <c r="D291" s="2"/>
      <c r="E291" s="2"/>
      <c r="F291" s="2"/>
      <c r="G291" s="2"/>
      <c r="H291" s="2"/>
      <c r="I291" s="2"/>
      <c r="J291" s="2"/>
      <c r="K291" s="2">
        <f t="shared" si="65"/>
        <v>0</v>
      </c>
      <c r="L291" s="2"/>
      <c r="M291" s="30" t="s">
        <v>80</v>
      </c>
      <c r="N291" s="2"/>
      <c r="O291" s="2"/>
      <c r="P291" s="2"/>
      <c r="Q291" s="2"/>
      <c r="R291" s="2"/>
      <c r="S291" s="2"/>
      <c r="T291" s="2"/>
      <c r="U291" s="2"/>
      <c r="V291" s="2"/>
      <c r="W291" s="2"/>
      <c r="X291" s="2"/>
      <c r="Y291" s="2"/>
      <c r="Z291" s="2"/>
      <c r="AA291" s="2"/>
      <c r="AB291" s="2"/>
      <c r="AC291" s="2"/>
      <c r="AD291" s="2"/>
      <c r="AE291" s="2"/>
      <c r="AF291" s="2"/>
      <c r="AG291" s="2"/>
      <c r="AH291" s="2"/>
      <c r="AI291" s="2">
        <f t="shared" si="66"/>
        <v>0</v>
      </c>
    </row>
    <row r="292" spans="1:35" ht="15">
      <c r="A292" s="3" t="s">
        <v>17</v>
      </c>
      <c r="B292" s="2"/>
      <c r="C292" s="2"/>
      <c r="D292" s="2"/>
      <c r="E292" s="2"/>
      <c r="F292" s="2">
        <v>14</v>
      </c>
      <c r="G292" s="2">
        <v>44</v>
      </c>
      <c r="I292" s="2"/>
      <c r="J292" s="2">
        <v>1</v>
      </c>
      <c r="K292" s="2">
        <f t="shared" si="65"/>
        <v>59</v>
      </c>
      <c r="L292" s="2"/>
      <c r="M292" s="3" t="s">
        <v>17</v>
      </c>
      <c r="N292" s="2"/>
      <c r="O292" s="2"/>
      <c r="P292" s="2"/>
      <c r="Q292" s="2"/>
      <c r="R292" s="2"/>
      <c r="S292" s="2"/>
      <c r="T292" s="2"/>
      <c r="U292" s="2"/>
      <c r="V292" s="2"/>
      <c r="W292" s="2"/>
      <c r="X292" s="2"/>
      <c r="Y292" s="2"/>
      <c r="Z292" s="2"/>
      <c r="AA292" s="2"/>
      <c r="AB292" s="2"/>
      <c r="AC292" s="2"/>
      <c r="AD292" s="2"/>
      <c r="AE292" s="2"/>
      <c r="AF292" s="2"/>
      <c r="AG292" s="2"/>
      <c r="AH292" s="2"/>
      <c r="AI292" s="2">
        <f t="shared" si="66"/>
        <v>0</v>
      </c>
    </row>
    <row r="293" spans="1:35" ht="15">
      <c r="A293" s="3" t="s">
        <v>18</v>
      </c>
      <c r="B293" s="2"/>
      <c r="C293" s="2"/>
      <c r="D293" s="2"/>
      <c r="E293" s="2"/>
      <c r="F293" s="2"/>
      <c r="G293" s="2"/>
      <c r="H293" s="2">
        <v>30</v>
      </c>
      <c r="I293" s="2"/>
      <c r="J293" s="2"/>
      <c r="K293" s="2">
        <f t="shared" si="65"/>
        <v>30</v>
      </c>
      <c r="L293" s="2"/>
      <c r="M293" s="3" t="s">
        <v>18</v>
      </c>
      <c r="N293" s="2"/>
      <c r="O293" s="2"/>
      <c r="P293" s="2"/>
      <c r="Q293" s="2"/>
      <c r="R293" s="2"/>
      <c r="S293" s="2"/>
      <c r="T293" s="2"/>
      <c r="U293" s="2"/>
      <c r="V293" s="2"/>
      <c r="W293" s="2"/>
      <c r="X293" s="2"/>
      <c r="Y293" s="2"/>
      <c r="Z293" s="2"/>
      <c r="AA293" s="2"/>
      <c r="AB293" s="2"/>
      <c r="AC293" s="2"/>
      <c r="AD293" s="2"/>
      <c r="AE293" s="2"/>
      <c r="AF293" s="2"/>
      <c r="AG293" s="2"/>
      <c r="AH293" s="2"/>
      <c r="AI293" s="2">
        <f t="shared" si="66"/>
        <v>0</v>
      </c>
    </row>
    <row r="294" spans="1:35" ht="15">
      <c r="A294" s="3" t="s">
        <v>19</v>
      </c>
      <c r="B294" s="2"/>
      <c r="C294" s="2"/>
      <c r="D294" s="2"/>
      <c r="E294" s="2"/>
      <c r="F294" s="2"/>
      <c r="G294" s="2"/>
      <c r="H294" s="2"/>
      <c r="I294" s="2"/>
      <c r="J294" s="2"/>
      <c r="K294" s="2">
        <f t="shared" si="65"/>
        <v>0</v>
      </c>
      <c r="L294" s="2"/>
      <c r="M294" s="3" t="s">
        <v>19</v>
      </c>
      <c r="N294" s="2"/>
      <c r="O294" s="2"/>
      <c r="P294" s="2"/>
      <c r="Q294" s="2"/>
      <c r="R294" s="2"/>
      <c r="S294" s="2"/>
      <c r="T294" s="2"/>
      <c r="U294" s="2"/>
      <c r="V294" s="2"/>
      <c r="W294" s="2"/>
      <c r="X294" s="2"/>
      <c r="Y294" s="2"/>
      <c r="Z294" s="2"/>
      <c r="AA294" s="2"/>
      <c r="AB294" s="2"/>
      <c r="AC294" s="2"/>
      <c r="AD294" s="2"/>
      <c r="AE294" s="2"/>
      <c r="AF294" s="2"/>
      <c r="AG294" s="2"/>
      <c r="AH294" s="2"/>
      <c r="AI294" s="2">
        <f t="shared" si="66"/>
        <v>0</v>
      </c>
    </row>
    <row r="295" spans="1:35" s="2" customFormat="1" ht="15">
      <c r="A295" s="14" t="s">
        <v>49</v>
      </c>
      <c r="K295" s="2">
        <f t="shared" si="65"/>
        <v>0</v>
      </c>
      <c r="M295" s="16" t="s">
        <v>49</v>
      </c>
      <c r="AI295" s="2">
        <f t="shared" si="66"/>
        <v>0</v>
      </c>
    </row>
    <row r="296" spans="1:35" ht="15">
      <c r="A296" s="3" t="s">
        <v>30</v>
      </c>
      <c r="B296" s="2"/>
      <c r="C296" s="2"/>
      <c r="D296" s="2"/>
      <c r="E296" s="2"/>
      <c r="F296" s="2"/>
      <c r="G296" s="2"/>
      <c r="H296" s="2"/>
      <c r="I296" s="2"/>
      <c r="J296" s="2"/>
      <c r="K296" s="2">
        <f t="shared" si="65"/>
        <v>0</v>
      </c>
      <c r="L296" s="2"/>
      <c r="M296" s="3" t="s">
        <v>30</v>
      </c>
      <c r="N296" s="2"/>
      <c r="O296" s="2"/>
      <c r="P296" s="2"/>
      <c r="Q296" s="2"/>
      <c r="R296" s="2"/>
      <c r="S296" s="2"/>
      <c r="T296" s="2"/>
      <c r="U296" s="2"/>
      <c r="V296" s="2"/>
      <c r="W296" s="2"/>
      <c r="X296" s="2"/>
      <c r="Y296" s="2"/>
      <c r="Z296" s="2"/>
      <c r="AA296" s="2"/>
      <c r="AB296" s="2"/>
      <c r="AC296" s="2"/>
      <c r="AD296" s="2"/>
      <c r="AE296" s="2"/>
      <c r="AF296" s="2"/>
      <c r="AG296" s="2"/>
      <c r="AH296" s="2"/>
      <c r="AI296" s="2">
        <f t="shared" si="66"/>
        <v>0</v>
      </c>
    </row>
    <row r="297" spans="1:35" ht="15">
      <c r="A297" s="30" t="s">
        <v>82</v>
      </c>
      <c r="B297" s="2"/>
      <c r="C297" s="2"/>
      <c r="D297" s="2"/>
      <c r="E297" s="2"/>
      <c r="F297" s="2"/>
      <c r="G297" s="2"/>
      <c r="H297" s="2"/>
      <c r="I297" s="2"/>
      <c r="J297" s="2"/>
      <c r="K297" s="2">
        <f t="shared" si="65"/>
        <v>0</v>
      </c>
      <c r="L297" s="2"/>
      <c r="M297" s="30" t="s">
        <v>82</v>
      </c>
      <c r="N297" s="2"/>
      <c r="O297" s="2"/>
      <c r="P297" s="2"/>
      <c r="Q297" s="2"/>
      <c r="R297" s="2"/>
      <c r="S297" s="2"/>
      <c r="T297" s="2"/>
      <c r="U297" s="2"/>
      <c r="V297" s="2"/>
      <c r="W297" s="2"/>
      <c r="X297" s="2"/>
      <c r="Y297" s="2"/>
      <c r="Z297" s="2"/>
      <c r="AA297" s="2"/>
      <c r="AB297" s="2"/>
      <c r="AC297" s="2"/>
      <c r="AD297" s="2"/>
      <c r="AE297" s="2"/>
      <c r="AF297" s="2"/>
      <c r="AG297" s="2"/>
      <c r="AH297" s="2"/>
      <c r="AI297" s="2">
        <f t="shared" si="66"/>
        <v>0</v>
      </c>
    </row>
    <row r="298" spans="1:35" ht="15">
      <c r="A298" s="3" t="s">
        <v>21</v>
      </c>
      <c r="B298" s="2"/>
      <c r="C298" s="2"/>
      <c r="D298" s="2"/>
      <c r="E298" s="2"/>
      <c r="F298" s="2"/>
      <c r="G298" s="2"/>
      <c r="H298" s="2"/>
      <c r="I298" s="2"/>
      <c r="J298" s="2"/>
      <c r="K298" s="2">
        <f t="shared" si="65"/>
        <v>0</v>
      </c>
      <c r="L298" s="2"/>
      <c r="M298" s="3" t="s">
        <v>21</v>
      </c>
      <c r="N298" s="2"/>
      <c r="O298" s="2"/>
      <c r="P298" s="2"/>
      <c r="Q298" s="2"/>
      <c r="R298" s="2"/>
      <c r="S298" s="2"/>
      <c r="T298" s="2"/>
      <c r="U298" s="2"/>
      <c r="V298" s="2"/>
      <c r="W298" s="2"/>
      <c r="X298" s="2"/>
      <c r="Y298" s="2"/>
      <c r="Z298" s="2"/>
      <c r="AA298" s="2"/>
      <c r="AB298" s="2"/>
      <c r="AC298" s="2"/>
      <c r="AD298" s="2"/>
      <c r="AE298" s="2"/>
      <c r="AF298" s="2"/>
      <c r="AG298" s="2"/>
      <c r="AH298" s="2"/>
      <c r="AI298" s="2">
        <f t="shared" si="66"/>
        <v>0</v>
      </c>
    </row>
    <row r="299" spans="1:35" ht="15">
      <c r="A299" s="3" t="s">
        <v>22</v>
      </c>
      <c r="B299" s="2"/>
      <c r="C299" s="2"/>
      <c r="D299" s="2"/>
      <c r="E299" s="2"/>
      <c r="F299" s="2"/>
      <c r="G299" s="2"/>
      <c r="H299" s="2"/>
      <c r="I299" s="2"/>
      <c r="J299" s="2"/>
      <c r="K299" s="2">
        <f t="shared" si="65"/>
        <v>0</v>
      </c>
      <c r="L299" s="2"/>
      <c r="M299" s="3" t="s">
        <v>22</v>
      </c>
      <c r="N299" s="2"/>
      <c r="O299" s="2"/>
      <c r="P299" s="2"/>
      <c r="Q299" s="2"/>
      <c r="R299" s="2"/>
      <c r="S299" s="2"/>
      <c r="T299" s="2"/>
      <c r="U299" s="2"/>
      <c r="V299" s="2"/>
      <c r="W299" s="2"/>
      <c r="X299" s="2"/>
      <c r="Y299" s="2"/>
      <c r="Z299" s="2"/>
      <c r="AA299" s="2"/>
      <c r="AB299" s="2"/>
      <c r="AC299" s="2"/>
      <c r="AD299" s="2"/>
      <c r="AE299" s="2"/>
      <c r="AF299" s="2"/>
      <c r="AG299" s="2"/>
      <c r="AH299" s="2"/>
      <c r="AI299" s="2">
        <f t="shared" si="66"/>
        <v>0</v>
      </c>
    </row>
    <row r="300" spans="1:35" ht="15">
      <c r="A300" s="30" t="s">
        <v>76</v>
      </c>
      <c r="B300" s="2"/>
      <c r="C300" s="2"/>
      <c r="D300" s="2"/>
      <c r="E300" s="2"/>
      <c r="F300" s="2"/>
      <c r="G300" s="2">
        <v>5</v>
      </c>
      <c r="H300" s="2"/>
      <c r="I300" s="2"/>
      <c r="J300" s="2"/>
      <c r="K300" s="2">
        <f t="shared" si="65"/>
        <v>5</v>
      </c>
      <c r="L300" s="2"/>
      <c r="M300" s="30" t="s">
        <v>76</v>
      </c>
      <c r="N300" s="2"/>
      <c r="O300" s="2"/>
      <c r="P300" s="2"/>
      <c r="Q300" s="2"/>
      <c r="R300" s="2"/>
      <c r="S300" s="2"/>
      <c r="T300" s="2"/>
      <c r="U300" s="2"/>
      <c r="V300" s="2"/>
      <c r="W300" s="2"/>
      <c r="X300" s="2"/>
      <c r="Y300" s="2"/>
      <c r="Z300" s="2"/>
      <c r="AA300" s="2"/>
      <c r="AB300" s="2"/>
      <c r="AC300" s="2"/>
      <c r="AD300" s="2"/>
      <c r="AE300" s="2"/>
      <c r="AF300" s="2"/>
      <c r="AG300" s="2"/>
      <c r="AH300" s="2"/>
      <c r="AI300" s="2">
        <f t="shared" si="66"/>
        <v>0</v>
      </c>
    </row>
    <row r="301" spans="1:35" ht="15">
      <c r="A301" s="30" t="s">
        <v>88</v>
      </c>
      <c r="B301" s="2"/>
      <c r="C301" s="2"/>
      <c r="D301" s="2"/>
      <c r="E301" s="2"/>
      <c r="F301" s="2"/>
      <c r="G301" s="2"/>
      <c r="H301" s="2"/>
      <c r="I301" s="2"/>
      <c r="J301" s="2"/>
      <c r="K301" s="2">
        <f t="shared" si="65"/>
        <v>0</v>
      </c>
      <c r="L301" s="2"/>
      <c r="M301" s="30" t="s">
        <v>88</v>
      </c>
      <c r="N301" s="2"/>
      <c r="O301" s="2"/>
      <c r="P301" s="2"/>
      <c r="Q301" s="2"/>
      <c r="R301" s="2"/>
      <c r="S301" s="2"/>
      <c r="T301" s="2"/>
      <c r="U301" s="2"/>
      <c r="V301" s="2"/>
      <c r="W301" s="2"/>
      <c r="X301" s="2"/>
      <c r="Y301" s="2"/>
      <c r="Z301" s="2"/>
      <c r="AA301" s="2"/>
      <c r="AB301" s="2"/>
      <c r="AC301" s="2"/>
      <c r="AD301" s="2"/>
      <c r="AE301" s="2"/>
      <c r="AF301" s="2"/>
      <c r="AG301" s="2"/>
      <c r="AH301" s="2"/>
      <c r="AI301" s="2">
        <f t="shared" si="66"/>
        <v>0</v>
      </c>
    </row>
    <row r="302" spans="1:35" ht="15">
      <c r="A302" s="30" t="s">
        <v>89</v>
      </c>
      <c r="B302" s="2"/>
      <c r="C302" s="2"/>
      <c r="D302" s="2"/>
      <c r="E302" s="2"/>
      <c r="F302" s="2"/>
      <c r="G302" s="2"/>
      <c r="H302" s="2"/>
      <c r="I302" s="2"/>
      <c r="J302" s="2"/>
      <c r="K302" s="2">
        <f t="shared" si="65"/>
        <v>0</v>
      </c>
      <c r="L302" s="2"/>
      <c r="M302" s="30" t="s">
        <v>89</v>
      </c>
      <c r="N302" s="2"/>
      <c r="O302" s="2"/>
      <c r="P302" s="2"/>
      <c r="Q302" s="2"/>
      <c r="R302" s="2"/>
      <c r="S302" s="2"/>
      <c r="T302" s="2"/>
      <c r="U302" s="2"/>
      <c r="V302" s="2"/>
      <c r="W302" s="2"/>
      <c r="X302" s="2"/>
      <c r="Y302" s="2"/>
      <c r="Z302" s="2"/>
      <c r="AA302" s="2"/>
      <c r="AB302" s="2"/>
      <c r="AC302" s="2"/>
      <c r="AD302" s="2"/>
      <c r="AE302" s="2"/>
      <c r="AF302" s="2"/>
      <c r="AG302" s="2"/>
      <c r="AH302" s="2"/>
      <c r="AI302" s="2">
        <f t="shared" si="66"/>
        <v>0</v>
      </c>
    </row>
    <row r="303" spans="1:35" ht="15">
      <c r="A303" s="3" t="s">
        <v>25</v>
      </c>
      <c r="B303" s="2"/>
      <c r="C303" s="2"/>
      <c r="D303" s="2"/>
      <c r="E303" s="2"/>
      <c r="F303" s="2"/>
      <c r="G303" s="2"/>
      <c r="H303" s="2"/>
      <c r="I303" s="2"/>
      <c r="J303" s="2"/>
      <c r="K303" s="2">
        <f t="shared" si="65"/>
        <v>0</v>
      </c>
      <c r="L303" s="2"/>
      <c r="M303" s="3" t="s">
        <v>25</v>
      </c>
      <c r="N303" s="2"/>
      <c r="O303" s="2"/>
      <c r="P303" s="2"/>
      <c r="Q303" s="2"/>
      <c r="R303" s="2"/>
      <c r="S303" s="2"/>
      <c r="T303" s="2"/>
      <c r="U303" s="2"/>
      <c r="V303" s="2"/>
      <c r="W303" s="2"/>
      <c r="X303" s="2"/>
      <c r="Y303" s="2"/>
      <c r="Z303" s="2"/>
      <c r="AA303" s="2"/>
      <c r="AB303" s="2"/>
      <c r="AC303" s="2"/>
      <c r="AD303" s="2"/>
      <c r="AE303" s="2"/>
      <c r="AF303" s="2"/>
      <c r="AG303" s="2"/>
      <c r="AH303" s="2"/>
      <c r="AI303" s="2">
        <f t="shared" si="66"/>
        <v>0</v>
      </c>
    </row>
    <row r="304" spans="1:35" ht="15">
      <c r="A304" s="30" t="s">
        <v>90</v>
      </c>
      <c r="B304" s="2"/>
      <c r="C304" s="2"/>
      <c r="D304" s="2"/>
      <c r="E304" s="2"/>
      <c r="F304" s="2"/>
      <c r="G304" s="2"/>
      <c r="H304" s="2"/>
      <c r="I304" s="2"/>
      <c r="J304" s="2"/>
      <c r="K304" s="2">
        <f t="shared" si="65"/>
        <v>0</v>
      </c>
      <c r="L304" s="2"/>
      <c r="M304" s="30" t="s">
        <v>90</v>
      </c>
      <c r="N304" s="2"/>
      <c r="O304" s="2"/>
      <c r="P304" s="2"/>
      <c r="Q304" s="2"/>
      <c r="R304" s="2"/>
      <c r="S304" s="2"/>
      <c r="T304" s="2"/>
      <c r="U304" s="2"/>
      <c r="V304" s="2"/>
      <c r="W304" s="2"/>
      <c r="X304" s="2"/>
      <c r="Y304" s="2"/>
      <c r="Z304" s="2"/>
      <c r="AA304" s="2"/>
      <c r="AB304" s="2"/>
      <c r="AC304" s="2"/>
      <c r="AD304" s="2"/>
      <c r="AE304" s="2"/>
      <c r="AF304" s="2"/>
      <c r="AG304" s="2"/>
      <c r="AH304" s="2"/>
      <c r="AI304" s="2">
        <f t="shared" si="66"/>
        <v>0</v>
      </c>
    </row>
    <row r="305" spans="1:35" ht="15">
      <c r="A305" s="30" t="s">
        <v>83</v>
      </c>
      <c r="B305" s="2"/>
      <c r="C305" s="2"/>
      <c r="D305" s="2"/>
      <c r="E305" s="2"/>
      <c r="F305" s="2"/>
      <c r="G305" s="2"/>
      <c r="H305" s="2"/>
      <c r="I305" s="2"/>
      <c r="J305" s="2"/>
      <c r="K305" s="2">
        <f t="shared" si="65"/>
        <v>0</v>
      </c>
      <c r="L305" s="2"/>
      <c r="M305" s="30" t="s">
        <v>83</v>
      </c>
      <c r="N305" s="2"/>
      <c r="O305" s="2"/>
      <c r="P305" s="2"/>
      <c r="Q305" s="2"/>
      <c r="R305" s="2"/>
      <c r="S305" s="2"/>
      <c r="T305" s="2"/>
      <c r="U305" s="2"/>
      <c r="V305" s="2"/>
      <c r="W305" s="2"/>
      <c r="X305" s="2"/>
      <c r="Y305" s="2"/>
      <c r="Z305" s="2"/>
      <c r="AA305" s="2"/>
      <c r="AB305" s="2"/>
      <c r="AC305" s="2"/>
      <c r="AD305" s="2"/>
      <c r="AE305" s="2"/>
      <c r="AF305" s="2"/>
      <c r="AG305" s="2"/>
      <c r="AH305" s="2"/>
      <c r="AI305" s="2">
        <f t="shared" si="66"/>
        <v>0</v>
      </c>
    </row>
    <row r="306" spans="1:35" ht="15">
      <c r="A306" s="3" t="s">
        <v>28</v>
      </c>
      <c r="B306" s="2"/>
      <c r="C306" s="2"/>
      <c r="D306" s="2"/>
      <c r="E306" s="2"/>
      <c r="F306" s="2"/>
      <c r="G306" s="2"/>
      <c r="H306" s="2"/>
      <c r="I306" s="2"/>
      <c r="J306" s="2"/>
      <c r="K306" s="2">
        <f t="shared" si="65"/>
        <v>0</v>
      </c>
      <c r="L306" s="2"/>
      <c r="M306" s="3" t="s">
        <v>28</v>
      </c>
      <c r="N306" s="2"/>
      <c r="O306" s="2"/>
      <c r="P306" s="2"/>
      <c r="Q306" s="2"/>
      <c r="R306" s="2"/>
      <c r="S306" s="2"/>
      <c r="T306" s="2"/>
      <c r="U306" s="2"/>
      <c r="V306" s="2"/>
      <c r="W306" s="2"/>
      <c r="X306" s="2"/>
      <c r="Y306" s="2"/>
      <c r="Z306" s="2"/>
      <c r="AA306" s="2"/>
      <c r="AB306" s="2"/>
      <c r="AC306" s="2"/>
      <c r="AD306" s="2"/>
      <c r="AE306" s="2"/>
      <c r="AF306" s="2"/>
      <c r="AG306" s="2"/>
      <c r="AH306" s="2"/>
      <c r="AI306" s="2">
        <f t="shared" si="66"/>
        <v>0</v>
      </c>
    </row>
    <row r="307" spans="1:35" ht="15">
      <c r="A307" s="30" t="s">
        <v>91</v>
      </c>
      <c r="B307" s="2"/>
      <c r="C307" s="2"/>
      <c r="D307" s="2"/>
      <c r="E307" s="2"/>
      <c r="F307" s="2"/>
      <c r="G307" s="2"/>
      <c r="H307" s="2"/>
      <c r="I307" s="2"/>
      <c r="J307" s="2"/>
      <c r="K307" s="2">
        <f t="shared" si="65"/>
        <v>0</v>
      </c>
      <c r="L307" s="2"/>
      <c r="M307" s="30" t="s">
        <v>91</v>
      </c>
      <c r="N307" s="2"/>
      <c r="O307" s="2"/>
      <c r="P307" s="2"/>
      <c r="Q307" s="2"/>
      <c r="R307" s="2"/>
      <c r="S307" s="2"/>
      <c r="T307" s="2"/>
      <c r="U307" s="2"/>
      <c r="V307" s="2"/>
      <c r="W307" s="2"/>
      <c r="X307" s="2"/>
      <c r="Y307" s="2"/>
      <c r="Z307" s="2"/>
      <c r="AA307" s="2"/>
      <c r="AB307" s="2"/>
      <c r="AC307" s="2"/>
      <c r="AD307" s="2"/>
      <c r="AE307" s="2"/>
      <c r="AF307" s="2"/>
      <c r="AG307" s="2"/>
      <c r="AH307" s="2"/>
      <c r="AI307" s="2">
        <f t="shared" si="66"/>
        <v>0</v>
      </c>
    </row>
    <row r="308" spans="1:35" ht="15">
      <c r="A308" s="3" t="s">
        <v>29</v>
      </c>
      <c r="B308" s="2"/>
      <c r="C308" s="2"/>
      <c r="D308" s="2"/>
      <c r="E308" s="2"/>
      <c r="F308" s="2">
        <v>300</v>
      </c>
      <c r="G308" s="2">
        <v>1000</v>
      </c>
      <c r="H308" s="2">
        <v>100</v>
      </c>
      <c r="I308" s="2">
        <v>100</v>
      </c>
      <c r="J308" s="2"/>
      <c r="K308" s="2">
        <f t="shared" si="65"/>
        <v>1500</v>
      </c>
      <c r="L308" s="2"/>
      <c r="M308" s="3" t="s">
        <v>29</v>
      </c>
      <c r="N308" s="2"/>
      <c r="O308" s="2"/>
      <c r="P308" s="2"/>
      <c r="Q308" s="2"/>
      <c r="R308" s="2"/>
      <c r="S308" s="2"/>
      <c r="T308" s="2"/>
      <c r="U308" s="2"/>
      <c r="V308" s="2"/>
      <c r="W308" s="2"/>
      <c r="X308" s="2"/>
      <c r="Y308" s="2"/>
      <c r="Z308" s="2"/>
      <c r="AA308" s="2"/>
      <c r="AB308" s="2"/>
      <c r="AC308" s="2"/>
      <c r="AD308" s="2"/>
      <c r="AE308" s="2"/>
      <c r="AF308" s="2"/>
      <c r="AG308" s="2"/>
      <c r="AH308" s="2"/>
      <c r="AI308" s="2">
        <f t="shared" si="66"/>
        <v>0</v>
      </c>
    </row>
    <row r="309" spans="1:35" ht="15">
      <c r="A309" s="3" t="s">
        <v>36</v>
      </c>
      <c r="B309" s="2"/>
      <c r="C309" s="2"/>
      <c r="D309" s="2"/>
      <c r="E309" s="2"/>
      <c r="F309" s="2"/>
      <c r="G309" s="2"/>
      <c r="H309" s="2"/>
      <c r="I309" s="2"/>
      <c r="J309" s="2"/>
      <c r="K309" s="2">
        <f t="shared" si="65"/>
        <v>0</v>
      </c>
      <c r="L309" s="2"/>
      <c r="M309" s="3" t="s">
        <v>36</v>
      </c>
      <c r="N309" s="2"/>
      <c r="O309" s="2"/>
      <c r="P309" s="2"/>
      <c r="Q309" s="2"/>
      <c r="R309" s="2"/>
      <c r="S309" s="2"/>
      <c r="T309" s="2"/>
      <c r="U309" s="2"/>
      <c r="V309" s="2"/>
      <c r="W309" s="2"/>
      <c r="X309" s="2"/>
      <c r="Y309" s="2"/>
      <c r="Z309" s="2"/>
      <c r="AA309" s="2"/>
      <c r="AB309" s="2"/>
      <c r="AC309" s="2"/>
      <c r="AD309" s="2"/>
      <c r="AE309" s="2"/>
      <c r="AF309" s="2"/>
      <c r="AG309" s="2"/>
      <c r="AH309" s="2"/>
      <c r="AI309" s="2">
        <f t="shared" si="66"/>
        <v>0</v>
      </c>
    </row>
    <row r="310" spans="1:36" ht="15">
      <c r="A310" s="11" t="s">
        <v>37</v>
      </c>
      <c r="B310" s="2">
        <f aca="true" t="shared" si="67" ref="B310:J310">SUM(B275:B309)</f>
        <v>0</v>
      </c>
      <c r="C310" s="2">
        <f t="shared" si="67"/>
        <v>0</v>
      </c>
      <c r="D310" s="2">
        <f t="shared" si="67"/>
        <v>0</v>
      </c>
      <c r="E310" s="2">
        <f t="shared" si="67"/>
        <v>2</v>
      </c>
      <c r="F310" s="2">
        <f t="shared" si="67"/>
        <v>349</v>
      </c>
      <c r="G310" s="2">
        <f t="shared" si="67"/>
        <v>1058</v>
      </c>
      <c r="H310" s="2">
        <f t="shared" si="67"/>
        <v>136</v>
      </c>
      <c r="I310" s="2">
        <f t="shared" si="67"/>
        <v>126</v>
      </c>
      <c r="J310" s="2">
        <f t="shared" si="67"/>
        <v>19</v>
      </c>
      <c r="K310">
        <f>SUM(K275:K309)</f>
        <v>1690</v>
      </c>
      <c r="M310" s="11" t="s">
        <v>37</v>
      </c>
      <c r="N310">
        <f>SUM(N275:N309)</f>
        <v>0</v>
      </c>
      <c r="O310" s="2">
        <f aca="true" t="shared" si="68" ref="O310:AI310">SUM(O275:O309)</f>
        <v>0</v>
      </c>
      <c r="P310" s="2">
        <f t="shared" si="68"/>
        <v>0</v>
      </c>
      <c r="Q310" s="2">
        <f t="shared" si="68"/>
        <v>0</v>
      </c>
      <c r="R310" s="2">
        <f t="shared" si="68"/>
        <v>0</v>
      </c>
      <c r="S310" s="2">
        <f t="shared" si="68"/>
        <v>0</v>
      </c>
      <c r="T310" s="2">
        <f t="shared" si="68"/>
        <v>0</v>
      </c>
      <c r="U310" s="2">
        <f t="shared" si="68"/>
        <v>0</v>
      </c>
      <c r="V310" s="2">
        <f t="shared" si="68"/>
        <v>0</v>
      </c>
      <c r="W310" s="2">
        <f t="shared" si="68"/>
        <v>0</v>
      </c>
      <c r="X310" s="2">
        <f t="shared" si="68"/>
        <v>0</v>
      </c>
      <c r="Y310" s="2">
        <f t="shared" si="68"/>
        <v>0</v>
      </c>
      <c r="Z310" s="2">
        <f t="shared" si="68"/>
        <v>0</v>
      </c>
      <c r="AA310" s="2">
        <f t="shared" si="68"/>
        <v>0</v>
      </c>
      <c r="AB310" s="2">
        <f t="shared" si="68"/>
        <v>0</v>
      </c>
      <c r="AC310" s="2">
        <f t="shared" si="68"/>
        <v>0</v>
      </c>
      <c r="AD310" s="2">
        <f t="shared" si="68"/>
        <v>0</v>
      </c>
      <c r="AE310" s="2">
        <f t="shared" si="68"/>
        <v>0</v>
      </c>
      <c r="AF310" s="2">
        <f t="shared" si="68"/>
        <v>0</v>
      </c>
      <c r="AG310" s="2">
        <f t="shared" si="68"/>
        <v>0</v>
      </c>
      <c r="AH310" s="2">
        <f t="shared" si="68"/>
        <v>0</v>
      </c>
      <c r="AI310" s="2">
        <f t="shared" si="68"/>
        <v>0</v>
      </c>
      <c r="AJ310" s="20">
        <f>AI310/AI$52</f>
        <v>0</v>
      </c>
    </row>
    <row r="311" ht="15">
      <c r="B311" s="2"/>
    </row>
    <row r="312" spans="1:35" ht="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row>
    <row r="313" ht="15">
      <c r="A313" s="2"/>
    </row>
  </sheetData>
  <sheetProtection/>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3:AB108"/>
  <sheetViews>
    <sheetView zoomScalePageLayoutView="0" workbookViewId="0" topLeftCell="A83">
      <selection activeCell="A1" sqref="A1"/>
    </sheetView>
  </sheetViews>
  <sheetFormatPr defaultColWidth="9.140625" defaultRowHeight="15"/>
  <cols>
    <col min="1" max="1" width="20.7109375" style="0" customWidth="1"/>
  </cols>
  <sheetData>
    <row r="3" spans="1:10" ht="15">
      <c r="A3" s="6"/>
      <c r="B3" s="18">
        <v>40283</v>
      </c>
      <c r="C3" s="18">
        <v>40288</v>
      </c>
      <c r="D3" s="18">
        <v>40293</v>
      </c>
      <c r="E3" s="18">
        <v>40298</v>
      </c>
      <c r="F3" s="18">
        <v>40303</v>
      </c>
      <c r="G3" s="18">
        <v>40308</v>
      </c>
      <c r="H3" s="18">
        <v>40313</v>
      </c>
      <c r="I3" s="18">
        <v>40318</v>
      </c>
      <c r="J3" s="18">
        <v>40323</v>
      </c>
    </row>
    <row r="4" spans="1:10" ht="15">
      <c r="A4" t="s">
        <v>1</v>
      </c>
      <c r="B4" s="2">
        <v>0</v>
      </c>
      <c r="C4" s="2">
        <v>0</v>
      </c>
      <c r="D4" s="2">
        <v>0</v>
      </c>
      <c r="E4" s="2">
        <v>3</v>
      </c>
      <c r="F4" s="2">
        <v>0</v>
      </c>
      <c r="G4" s="2">
        <v>5</v>
      </c>
      <c r="H4" s="2">
        <v>128</v>
      </c>
      <c r="I4" s="2">
        <v>54</v>
      </c>
      <c r="J4" s="2">
        <v>13</v>
      </c>
    </row>
    <row r="5" spans="1:12" ht="15">
      <c r="A5" t="s">
        <v>4</v>
      </c>
      <c r="B5">
        <v>0</v>
      </c>
      <c r="C5">
        <v>6</v>
      </c>
      <c r="D5">
        <v>14</v>
      </c>
      <c r="E5">
        <v>134</v>
      </c>
      <c r="F5">
        <v>137</v>
      </c>
      <c r="G5">
        <v>3</v>
      </c>
      <c r="H5">
        <v>8</v>
      </c>
      <c r="I5">
        <v>13</v>
      </c>
      <c r="J5">
        <v>0</v>
      </c>
      <c r="L5" s="2"/>
    </row>
    <row r="6" spans="1:12" ht="15">
      <c r="A6" t="s">
        <v>15</v>
      </c>
      <c r="B6">
        <v>0</v>
      </c>
      <c r="C6">
        <v>0</v>
      </c>
      <c r="D6">
        <v>0</v>
      </c>
      <c r="E6">
        <v>22</v>
      </c>
      <c r="F6">
        <v>31</v>
      </c>
      <c r="G6">
        <v>8</v>
      </c>
      <c r="H6">
        <v>2</v>
      </c>
      <c r="I6">
        <v>33</v>
      </c>
      <c r="J6">
        <v>14</v>
      </c>
      <c r="L6" s="2"/>
    </row>
    <row r="7" spans="1:12" ht="15">
      <c r="A7" t="s">
        <v>17</v>
      </c>
      <c r="B7">
        <v>0</v>
      </c>
      <c r="C7">
        <v>0</v>
      </c>
      <c r="D7">
        <v>0</v>
      </c>
      <c r="E7">
        <v>0</v>
      </c>
      <c r="F7">
        <v>14</v>
      </c>
      <c r="G7">
        <v>110</v>
      </c>
      <c r="H7">
        <v>228</v>
      </c>
      <c r="I7">
        <v>20</v>
      </c>
      <c r="J7">
        <v>1</v>
      </c>
      <c r="L7" s="2"/>
    </row>
    <row r="8" spans="1:12" ht="15">
      <c r="A8" t="s">
        <v>23</v>
      </c>
      <c r="B8" s="2">
        <v>350</v>
      </c>
      <c r="C8" s="2">
        <v>50</v>
      </c>
      <c r="D8" s="2">
        <v>0</v>
      </c>
      <c r="E8" s="2">
        <v>0</v>
      </c>
      <c r="F8" s="2">
        <v>0</v>
      </c>
      <c r="G8" s="2">
        <v>5</v>
      </c>
      <c r="H8" s="2">
        <v>0</v>
      </c>
      <c r="I8" s="2">
        <v>0</v>
      </c>
      <c r="J8" s="2">
        <v>0</v>
      </c>
      <c r="L8" s="2"/>
    </row>
    <row r="9" spans="1:12" ht="15">
      <c r="A9" t="s">
        <v>29</v>
      </c>
      <c r="B9">
        <v>0</v>
      </c>
      <c r="C9">
        <v>0</v>
      </c>
      <c r="D9">
        <v>0</v>
      </c>
      <c r="E9">
        <v>0</v>
      </c>
      <c r="F9">
        <v>300</v>
      </c>
      <c r="G9">
        <v>1000</v>
      </c>
      <c r="H9">
        <f>100</f>
        <v>100</v>
      </c>
      <c r="I9">
        <f>100</f>
        <v>100</v>
      </c>
      <c r="J9">
        <v>0</v>
      </c>
      <c r="L9" s="2"/>
    </row>
    <row r="10" ht="15">
      <c r="L10" s="2"/>
    </row>
    <row r="11" ht="15">
      <c r="L11" s="2"/>
    </row>
    <row r="12" ht="15">
      <c r="L12" s="2"/>
    </row>
    <row r="13" ht="15">
      <c r="L13" s="2"/>
    </row>
    <row r="24" spans="1:10" ht="15">
      <c r="A24" s="6"/>
      <c r="B24" s="18">
        <v>40283</v>
      </c>
      <c r="C24" s="18">
        <v>40288</v>
      </c>
      <c r="D24" s="18">
        <v>40293</v>
      </c>
      <c r="E24" s="18">
        <v>40298</v>
      </c>
      <c r="F24" s="18">
        <v>40303</v>
      </c>
      <c r="G24" s="18">
        <v>40308</v>
      </c>
      <c r="H24" s="18">
        <v>40313</v>
      </c>
      <c r="I24" s="18">
        <v>40318</v>
      </c>
      <c r="J24" s="18">
        <v>40323</v>
      </c>
    </row>
    <row r="25" spans="1:10" ht="15">
      <c r="A25" t="s">
        <v>18</v>
      </c>
      <c r="B25" s="2">
        <v>0</v>
      </c>
      <c r="C25">
        <v>0</v>
      </c>
      <c r="D25" s="19">
        <f>7/10</f>
        <v>0.7</v>
      </c>
      <c r="E25">
        <f>100/10</f>
        <v>10</v>
      </c>
      <c r="F25">
        <f>500/10</f>
        <v>50</v>
      </c>
      <c r="G25" s="19">
        <f>142/10</f>
        <v>14.2</v>
      </c>
      <c r="H25">
        <f>3880/10</f>
        <v>388</v>
      </c>
      <c r="I25" s="19">
        <f>367/10</f>
        <v>36.7</v>
      </c>
      <c r="J25">
        <v>0</v>
      </c>
    </row>
    <row r="26" spans="1:10" ht="15">
      <c r="A26" t="s">
        <v>19</v>
      </c>
      <c r="B26">
        <v>0</v>
      </c>
      <c r="C26">
        <v>0</v>
      </c>
      <c r="D26">
        <v>0</v>
      </c>
      <c r="E26">
        <v>0</v>
      </c>
      <c r="F26">
        <v>0</v>
      </c>
      <c r="G26">
        <v>2</v>
      </c>
      <c r="H26">
        <v>97</v>
      </c>
      <c r="I26">
        <v>146</v>
      </c>
      <c r="J26">
        <v>0</v>
      </c>
    </row>
    <row r="27" spans="1:10" ht="15">
      <c r="A27" t="s">
        <v>30</v>
      </c>
      <c r="B27">
        <v>0</v>
      </c>
      <c r="C27">
        <v>1</v>
      </c>
      <c r="D27">
        <v>15</v>
      </c>
      <c r="E27">
        <v>298</v>
      </c>
      <c r="F27">
        <v>92</v>
      </c>
      <c r="G27">
        <v>0</v>
      </c>
      <c r="H27">
        <v>54</v>
      </c>
      <c r="I27">
        <v>332</v>
      </c>
      <c r="J27">
        <v>11</v>
      </c>
    </row>
    <row r="28" spans="1:10" ht="15">
      <c r="A28" t="s">
        <v>22</v>
      </c>
      <c r="B28" s="2">
        <v>0</v>
      </c>
      <c r="C28" s="2">
        <v>2</v>
      </c>
      <c r="D28" s="2">
        <v>32</v>
      </c>
      <c r="E28" s="2">
        <v>116</v>
      </c>
      <c r="F28" s="2">
        <v>101</v>
      </c>
      <c r="G28" s="2">
        <v>59</v>
      </c>
      <c r="H28" s="2">
        <v>192</v>
      </c>
      <c r="I28" s="2">
        <v>56</v>
      </c>
      <c r="J28" s="2">
        <v>3</v>
      </c>
    </row>
    <row r="30" ht="15">
      <c r="A30" s="2" t="s">
        <v>60</v>
      </c>
    </row>
    <row r="47" spans="1:11" ht="15">
      <c r="A47" s="6" t="s">
        <v>68</v>
      </c>
      <c r="B47" s="18">
        <v>40283</v>
      </c>
      <c r="C47" s="18">
        <v>40288</v>
      </c>
      <c r="D47" s="18">
        <v>40293</v>
      </c>
      <c r="E47" s="18">
        <v>40298</v>
      </c>
      <c r="F47" s="18">
        <v>40303</v>
      </c>
      <c r="G47" s="18">
        <v>40308</v>
      </c>
      <c r="H47" s="18">
        <v>40313</v>
      </c>
      <c r="I47" s="18">
        <v>40318</v>
      </c>
      <c r="J47" s="18">
        <v>40323</v>
      </c>
      <c r="K47" s="4" t="s">
        <v>37</v>
      </c>
    </row>
    <row r="48" spans="1:11" ht="15">
      <c r="A48" s="3" t="s">
        <v>62</v>
      </c>
      <c r="B48">
        <v>0</v>
      </c>
      <c r="C48">
        <v>10</v>
      </c>
      <c r="D48">
        <v>42</v>
      </c>
      <c r="E48">
        <v>172</v>
      </c>
      <c r="F48">
        <v>671</v>
      </c>
      <c r="G48">
        <v>110</v>
      </c>
      <c r="H48">
        <v>3128</v>
      </c>
      <c r="I48">
        <v>361</v>
      </c>
      <c r="J48">
        <v>4</v>
      </c>
      <c r="K48">
        <f aca="true" t="shared" si="0" ref="K48:K53">SUM(B48:J48)</f>
        <v>4498</v>
      </c>
    </row>
    <row r="49" spans="1:11" ht="15">
      <c r="A49" s="3" t="s">
        <v>63</v>
      </c>
      <c r="B49">
        <v>1</v>
      </c>
      <c r="C49">
        <v>9</v>
      </c>
      <c r="D49">
        <v>7</v>
      </c>
      <c r="E49">
        <v>18</v>
      </c>
      <c r="F49">
        <v>3</v>
      </c>
      <c r="G49">
        <v>2</v>
      </c>
      <c r="H49">
        <v>616</v>
      </c>
      <c r="I49">
        <v>175</v>
      </c>
      <c r="J49">
        <v>0</v>
      </c>
      <c r="K49" s="2">
        <f t="shared" si="0"/>
        <v>831</v>
      </c>
    </row>
    <row r="50" spans="1:11" ht="15">
      <c r="A50" s="3" t="s">
        <v>64</v>
      </c>
      <c r="B50">
        <v>0</v>
      </c>
      <c r="C50">
        <v>57</v>
      </c>
      <c r="D50">
        <v>36</v>
      </c>
      <c r="E50">
        <v>459</v>
      </c>
      <c r="F50">
        <v>121</v>
      </c>
      <c r="G50">
        <v>74</v>
      </c>
      <c r="H50">
        <v>479</v>
      </c>
      <c r="I50">
        <v>476</v>
      </c>
      <c r="J50">
        <v>26</v>
      </c>
      <c r="K50" s="2">
        <f t="shared" si="0"/>
        <v>1728</v>
      </c>
    </row>
    <row r="51" spans="1:11" ht="15">
      <c r="A51" s="3" t="s">
        <v>65</v>
      </c>
      <c r="B51">
        <v>0</v>
      </c>
      <c r="C51">
        <v>0</v>
      </c>
      <c r="D51">
        <v>0</v>
      </c>
      <c r="E51">
        <v>22</v>
      </c>
      <c r="F51">
        <v>2</v>
      </c>
      <c r="G51">
        <v>58</v>
      </c>
      <c r="H51">
        <v>256</v>
      </c>
      <c r="I51">
        <v>26</v>
      </c>
      <c r="J51">
        <v>6</v>
      </c>
      <c r="K51" s="2">
        <f t="shared" si="0"/>
        <v>370</v>
      </c>
    </row>
    <row r="52" spans="1:11" ht="15">
      <c r="A52" s="3" t="s">
        <v>66</v>
      </c>
      <c r="B52">
        <v>350</v>
      </c>
      <c r="C52">
        <v>5</v>
      </c>
      <c r="D52">
        <v>11</v>
      </c>
      <c r="E52">
        <v>53</v>
      </c>
      <c r="F52">
        <v>62</v>
      </c>
      <c r="G52">
        <v>46</v>
      </c>
      <c r="H52">
        <v>142</v>
      </c>
      <c r="I52">
        <v>44</v>
      </c>
      <c r="J52">
        <v>15</v>
      </c>
      <c r="K52" s="2">
        <f t="shared" si="0"/>
        <v>728</v>
      </c>
    </row>
    <row r="53" spans="1:11" ht="15">
      <c r="A53" s="6" t="s">
        <v>67</v>
      </c>
      <c r="B53" s="4">
        <v>0</v>
      </c>
      <c r="C53" s="4">
        <v>0</v>
      </c>
      <c r="D53" s="4">
        <v>0</v>
      </c>
      <c r="E53" s="4">
        <v>2</v>
      </c>
      <c r="F53" s="4">
        <v>349</v>
      </c>
      <c r="G53" s="4">
        <v>1058</v>
      </c>
      <c r="H53" s="4">
        <v>136</v>
      </c>
      <c r="I53" s="4">
        <v>126</v>
      </c>
      <c r="J53" s="4">
        <v>19</v>
      </c>
      <c r="K53" s="4">
        <f t="shared" si="0"/>
        <v>1690</v>
      </c>
    </row>
    <row r="54" spans="1:11" ht="15">
      <c r="A54" s="3" t="s">
        <v>61</v>
      </c>
      <c r="B54">
        <v>351</v>
      </c>
      <c r="C54">
        <v>81</v>
      </c>
      <c r="D54">
        <v>96</v>
      </c>
      <c r="E54">
        <v>726</v>
      </c>
      <c r="F54">
        <v>1208</v>
      </c>
      <c r="G54">
        <v>1348</v>
      </c>
      <c r="H54">
        <v>4757</v>
      </c>
      <c r="I54">
        <v>1208</v>
      </c>
      <c r="J54">
        <v>70</v>
      </c>
      <c r="K54">
        <f>SUM(K48:K53)</f>
        <v>9845</v>
      </c>
    </row>
    <row r="72" spans="1:28" ht="15">
      <c r="A72" s="6" t="s">
        <v>31</v>
      </c>
      <c r="B72" s="4">
        <v>25</v>
      </c>
      <c r="C72" s="4">
        <v>26</v>
      </c>
      <c r="D72" s="4">
        <v>27</v>
      </c>
      <c r="E72" s="4">
        <v>28</v>
      </c>
      <c r="F72" s="4">
        <v>29</v>
      </c>
      <c r="G72" s="4">
        <v>30</v>
      </c>
      <c r="H72" s="4">
        <v>1</v>
      </c>
      <c r="I72" s="4">
        <v>2</v>
      </c>
      <c r="J72" s="4">
        <v>3</v>
      </c>
      <c r="K72" s="4">
        <v>4</v>
      </c>
      <c r="L72" s="4">
        <v>5</v>
      </c>
      <c r="M72" s="4">
        <v>6</v>
      </c>
      <c r="N72" s="4">
        <v>7</v>
      </c>
      <c r="O72" s="4">
        <v>8</v>
      </c>
      <c r="P72" s="4">
        <v>9</v>
      </c>
      <c r="Q72" s="4">
        <v>10</v>
      </c>
      <c r="R72" s="4">
        <v>11</v>
      </c>
      <c r="S72" s="4">
        <v>12</v>
      </c>
      <c r="T72" s="4">
        <v>13</v>
      </c>
      <c r="U72" s="4">
        <v>14</v>
      </c>
      <c r="V72" s="4">
        <v>15</v>
      </c>
      <c r="W72" s="4">
        <v>16</v>
      </c>
      <c r="X72" s="4">
        <v>17</v>
      </c>
      <c r="Y72" s="4">
        <v>18</v>
      </c>
      <c r="Z72" s="4">
        <v>19</v>
      </c>
      <c r="AA72" s="4">
        <v>20</v>
      </c>
      <c r="AB72" s="17" t="s">
        <v>37</v>
      </c>
    </row>
    <row r="73" spans="1:28" ht="15">
      <c r="A73" s="3" t="s">
        <v>18</v>
      </c>
      <c r="B73" s="2">
        <v>7</v>
      </c>
      <c r="C73" s="2"/>
      <c r="D73" s="2"/>
      <c r="E73" s="2"/>
      <c r="F73" s="2"/>
      <c r="G73" s="2">
        <v>100</v>
      </c>
      <c r="H73" s="2">
        <v>27</v>
      </c>
      <c r="I73" s="2"/>
      <c r="J73" s="2"/>
      <c r="K73" s="2">
        <v>1100</v>
      </c>
      <c r="L73" s="2">
        <v>500</v>
      </c>
      <c r="M73" s="2">
        <v>830</v>
      </c>
      <c r="N73" s="12">
        <v>250</v>
      </c>
      <c r="O73" s="2">
        <v>3</v>
      </c>
      <c r="P73" s="12" t="s">
        <v>48</v>
      </c>
      <c r="Q73" s="2">
        <v>142</v>
      </c>
      <c r="R73" s="12">
        <f>2000+100+500+75</f>
        <v>2675</v>
      </c>
      <c r="S73" s="2">
        <v>1900</v>
      </c>
      <c r="T73" s="2"/>
      <c r="U73" s="2"/>
      <c r="V73" s="2">
        <v>3880</v>
      </c>
      <c r="W73" s="2"/>
      <c r="X73" s="2">
        <f>195+20</f>
        <v>215</v>
      </c>
      <c r="Y73" s="2">
        <v>25</v>
      </c>
      <c r="Z73" s="2"/>
      <c r="AA73" s="2">
        <v>367</v>
      </c>
      <c r="AB73" s="2">
        <f aca="true" t="shared" si="1" ref="AB73:AB107">SUM(B73:AA73)</f>
        <v>12021</v>
      </c>
    </row>
    <row r="74" spans="1:28" ht="15">
      <c r="A74" s="3" t="s">
        <v>30</v>
      </c>
      <c r="B74" s="2">
        <v>8</v>
      </c>
      <c r="C74" s="2"/>
      <c r="D74" s="2"/>
      <c r="E74" s="2"/>
      <c r="F74" s="2"/>
      <c r="G74" s="2">
        <v>298</v>
      </c>
      <c r="H74" s="2"/>
      <c r="I74" s="2">
        <v>300</v>
      </c>
      <c r="J74" s="2"/>
      <c r="K74" s="2"/>
      <c r="L74" s="2">
        <v>92</v>
      </c>
      <c r="M74" s="2"/>
      <c r="N74" s="2"/>
      <c r="O74" s="2">
        <v>40</v>
      </c>
      <c r="P74" s="2"/>
      <c r="Q74" s="2"/>
      <c r="R74" s="2"/>
      <c r="S74" s="2"/>
      <c r="T74" s="2"/>
      <c r="U74" s="2"/>
      <c r="V74" s="2">
        <v>54</v>
      </c>
      <c r="W74" s="2"/>
      <c r="X74" s="2"/>
      <c r="Y74" s="2"/>
      <c r="Z74" s="2"/>
      <c r="AA74" s="2">
        <v>332</v>
      </c>
      <c r="AB74" s="2">
        <f t="shared" si="1"/>
        <v>1124</v>
      </c>
    </row>
    <row r="75" spans="1:28" ht="15">
      <c r="A75" s="3" t="s">
        <v>22</v>
      </c>
      <c r="B75" s="2">
        <v>32</v>
      </c>
      <c r="C75" s="2"/>
      <c r="D75" s="2"/>
      <c r="E75" s="2"/>
      <c r="F75" s="2"/>
      <c r="G75" s="2">
        <v>116</v>
      </c>
      <c r="H75" s="2">
        <v>21</v>
      </c>
      <c r="I75" s="2">
        <v>100</v>
      </c>
      <c r="J75" s="2"/>
      <c r="K75" s="2">
        <v>96</v>
      </c>
      <c r="L75" s="2">
        <v>101</v>
      </c>
      <c r="M75" s="12">
        <v>124</v>
      </c>
      <c r="N75" s="12">
        <v>39</v>
      </c>
      <c r="O75" s="12" t="s">
        <v>48</v>
      </c>
      <c r="P75" s="12" t="s">
        <v>48</v>
      </c>
      <c r="Q75" s="2">
        <v>59</v>
      </c>
      <c r="R75" s="2">
        <f>50+5+15+2</f>
        <v>72</v>
      </c>
      <c r="S75" s="2">
        <v>110</v>
      </c>
      <c r="T75" s="2"/>
      <c r="U75" s="2"/>
      <c r="V75" s="2">
        <v>192</v>
      </c>
      <c r="W75" s="2"/>
      <c r="X75" s="2">
        <v>5</v>
      </c>
      <c r="Y75" s="2"/>
      <c r="Z75" s="2"/>
      <c r="AA75" s="2">
        <v>56</v>
      </c>
      <c r="AB75" s="2">
        <f t="shared" si="1"/>
        <v>1123</v>
      </c>
    </row>
    <row r="76" spans="1:28" ht="15">
      <c r="A76" s="3" t="s">
        <v>19</v>
      </c>
      <c r="B76" s="2"/>
      <c r="C76" s="2"/>
      <c r="D76" s="2"/>
      <c r="E76" s="2"/>
      <c r="F76" s="2"/>
      <c r="G76" s="2"/>
      <c r="H76" s="2"/>
      <c r="I76" s="2"/>
      <c r="J76" s="2"/>
      <c r="K76" s="2">
        <v>40</v>
      </c>
      <c r="L76" s="2"/>
      <c r="M76" s="12">
        <v>22</v>
      </c>
      <c r="N76" s="12">
        <v>12</v>
      </c>
      <c r="O76" s="12">
        <v>12</v>
      </c>
      <c r="P76" s="12">
        <v>2</v>
      </c>
      <c r="Q76" s="2">
        <v>2</v>
      </c>
      <c r="R76" s="2">
        <f>5+40</f>
        <v>45</v>
      </c>
      <c r="S76" s="2"/>
      <c r="T76" s="2"/>
      <c r="U76" s="2"/>
      <c r="V76" s="2">
        <v>97</v>
      </c>
      <c r="W76" s="2"/>
      <c r="X76" s="2">
        <v>15</v>
      </c>
      <c r="Y76" s="2">
        <v>15</v>
      </c>
      <c r="Z76" s="2"/>
      <c r="AA76" s="2">
        <v>146</v>
      </c>
      <c r="AB76" s="2">
        <f t="shared" si="1"/>
        <v>408</v>
      </c>
    </row>
    <row r="77" spans="1:28" ht="15">
      <c r="A77" s="3" t="s">
        <v>29</v>
      </c>
      <c r="B77" s="2"/>
      <c r="C77" s="2"/>
      <c r="D77" s="2"/>
      <c r="E77" s="2"/>
      <c r="F77" s="2"/>
      <c r="G77" s="2"/>
      <c r="H77" s="2"/>
      <c r="I77" s="2"/>
      <c r="J77" s="2"/>
      <c r="K77" s="2"/>
      <c r="L77" s="2">
        <v>300</v>
      </c>
      <c r="M77" s="2"/>
      <c r="N77" s="2"/>
      <c r="O77" s="2"/>
      <c r="P77" s="2"/>
      <c r="Q77" s="2">
        <v>1000</v>
      </c>
      <c r="R77" s="2"/>
      <c r="S77" s="2"/>
      <c r="T77" s="2"/>
      <c r="U77" s="2"/>
      <c r="V77" s="2">
        <v>100</v>
      </c>
      <c r="W77" s="2"/>
      <c r="X77" s="2"/>
      <c r="Y77" s="2"/>
      <c r="Z77" s="2"/>
      <c r="AA77" s="2">
        <v>100</v>
      </c>
      <c r="AB77" s="2">
        <f t="shared" si="1"/>
        <v>1500</v>
      </c>
    </row>
    <row r="78" spans="1:28" ht="15">
      <c r="A78" s="3" t="s">
        <v>4</v>
      </c>
      <c r="B78" s="2">
        <v>14</v>
      </c>
      <c r="C78" s="2"/>
      <c r="D78" s="2"/>
      <c r="E78" s="2">
        <v>7</v>
      </c>
      <c r="F78" s="2"/>
      <c r="G78" s="2">
        <v>134</v>
      </c>
      <c r="H78" s="2">
        <v>64</v>
      </c>
      <c r="I78" s="2">
        <v>66</v>
      </c>
      <c r="J78" s="2"/>
      <c r="K78" s="2">
        <v>67</v>
      </c>
      <c r="L78" s="2">
        <v>137</v>
      </c>
      <c r="M78" s="12">
        <v>75</v>
      </c>
      <c r="N78" s="12">
        <v>22</v>
      </c>
      <c r="O78" s="12">
        <v>7</v>
      </c>
      <c r="P78" s="12" t="s">
        <v>48</v>
      </c>
      <c r="Q78" s="2">
        <v>3</v>
      </c>
      <c r="R78" s="12">
        <f>5+1</f>
        <v>6</v>
      </c>
      <c r="S78" s="2">
        <v>1</v>
      </c>
      <c r="T78" s="2"/>
      <c r="U78" s="2"/>
      <c r="V78" s="2">
        <v>8</v>
      </c>
      <c r="W78" s="2"/>
      <c r="X78" s="2"/>
      <c r="Y78" s="2"/>
      <c r="Z78" s="2"/>
      <c r="AA78" s="2">
        <v>13</v>
      </c>
      <c r="AB78" s="2">
        <f t="shared" si="1"/>
        <v>624</v>
      </c>
    </row>
    <row r="79" spans="1:28" ht="15">
      <c r="A79" s="3" t="s">
        <v>17</v>
      </c>
      <c r="B79" s="2"/>
      <c r="C79" s="2"/>
      <c r="D79" s="2"/>
      <c r="E79" s="2"/>
      <c r="F79" s="2"/>
      <c r="G79" s="2"/>
      <c r="H79" s="2">
        <v>1</v>
      </c>
      <c r="I79" s="2">
        <v>2</v>
      </c>
      <c r="J79" s="2"/>
      <c r="K79" s="2"/>
      <c r="L79" s="2">
        <v>14</v>
      </c>
      <c r="M79" s="12" t="s">
        <v>48</v>
      </c>
      <c r="N79" s="12" t="s">
        <v>48</v>
      </c>
      <c r="O79" s="12" t="s">
        <v>48</v>
      </c>
      <c r="P79" s="12" t="s">
        <v>48</v>
      </c>
      <c r="Q79" s="2">
        <v>110</v>
      </c>
      <c r="R79" s="2"/>
      <c r="S79" s="2"/>
      <c r="T79" s="2"/>
      <c r="U79" s="2"/>
      <c r="V79" s="2">
        <v>228</v>
      </c>
      <c r="W79" s="2"/>
      <c r="X79" s="2"/>
      <c r="Y79" s="2">
        <v>2</v>
      </c>
      <c r="Z79" s="2"/>
      <c r="AA79" s="2">
        <v>20</v>
      </c>
      <c r="AB79" s="2">
        <f t="shared" si="1"/>
        <v>377</v>
      </c>
    </row>
    <row r="80" spans="1:28" ht="15">
      <c r="A80" s="3" t="s">
        <v>1</v>
      </c>
      <c r="B80" s="2"/>
      <c r="C80" s="2"/>
      <c r="D80" s="2"/>
      <c r="E80" s="2"/>
      <c r="F80" s="2"/>
      <c r="G80" s="2">
        <v>3</v>
      </c>
      <c r="H80" s="2">
        <v>2</v>
      </c>
      <c r="I80" s="2"/>
      <c r="J80" s="2"/>
      <c r="K80" s="2">
        <v>4</v>
      </c>
      <c r="L80" s="2"/>
      <c r="M80" s="12"/>
      <c r="N80" s="12"/>
      <c r="O80" s="12" t="s">
        <v>48</v>
      </c>
      <c r="P80" s="2">
        <v>2</v>
      </c>
      <c r="Q80" s="2">
        <v>5</v>
      </c>
      <c r="R80" s="2">
        <f>1+4</f>
        <v>5</v>
      </c>
      <c r="S80" s="2"/>
      <c r="T80" s="2"/>
      <c r="U80" s="2"/>
      <c r="V80" s="2">
        <v>128</v>
      </c>
      <c r="W80" s="2"/>
      <c r="X80" s="2">
        <v>9</v>
      </c>
      <c r="Y80" s="2">
        <f>Y123+V166+V209+V252+V295+V338</f>
        <v>0</v>
      </c>
      <c r="Z80" s="2"/>
      <c r="AA80" s="2">
        <v>54</v>
      </c>
      <c r="AB80" s="2">
        <f t="shared" si="1"/>
        <v>212</v>
      </c>
    </row>
    <row r="81" spans="1:28" ht="15">
      <c r="A81" s="3" t="s">
        <v>15</v>
      </c>
      <c r="B81" s="2"/>
      <c r="C81" s="2"/>
      <c r="D81" s="2"/>
      <c r="E81" s="2"/>
      <c r="F81" s="2"/>
      <c r="G81" s="2">
        <v>22</v>
      </c>
      <c r="H81" s="2"/>
      <c r="I81" s="2"/>
      <c r="J81" s="2"/>
      <c r="K81" s="2"/>
      <c r="L81" s="2">
        <v>31</v>
      </c>
      <c r="M81" s="2"/>
      <c r="N81" s="12" t="s">
        <v>48</v>
      </c>
      <c r="O81" s="12" t="s">
        <v>48</v>
      </c>
      <c r="P81" s="12" t="s">
        <v>48</v>
      </c>
      <c r="Q81" s="2">
        <v>8</v>
      </c>
      <c r="R81" s="2"/>
      <c r="S81" s="2"/>
      <c r="T81" s="2"/>
      <c r="U81" s="2"/>
      <c r="V81" s="2">
        <v>2</v>
      </c>
      <c r="W81" s="2"/>
      <c r="X81" s="2"/>
      <c r="Y81" s="2">
        <v>65</v>
      </c>
      <c r="Z81" s="2"/>
      <c r="AA81" s="2">
        <v>33</v>
      </c>
      <c r="AB81" s="2">
        <f t="shared" si="1"/>
        <v>161</v>
      </c>
    </row>
    <row r="82" spans="1:28" ht="15">
      <c r="A82" s="3" t="s">
        <v>28</v>
      </c>
      <c r="B82" s="2"/>
      <c r="C82" s="2"/>
      <c r="D82" s="2"/>
      <c r="E82" s="2"/>
      <c r="F82" s="2"/>
      <c r="G82" s="2">
        <v>7</v>
      </c>
      <c r="H82" s="2"/>
      <c r="I82" s="2">
        <v>6</v>
      </c>
      <c r="J82" s="2"/>
      <c r="K82" s="2">
        <v>1</v>
      </c>
      <c r="L82" s="2">
        <v>4</v>
      </c>
      <c r="M82" s="12"/>
      <c r="N82" s="2"/>
      <c r="O82" s="2"/>
      <c r="P82" s="2"/>
      <c r="Q82" s="2"/>
      <c r="R82" s="2"/>
      <c r="S82" s="2"/>
      <c r="T82" s="2"/>
      <c r="U82" s="2"/>
      <c r="V82" s="2">
        <v>31</v>
      </c>
      <c r="W82" s="2"/>
      <c r="X82" s="2"/>
      <c r="Y82" s="2"/>
      <c r="Z82" s="2"/>
      <c r="AA82" s="2">
        <v>16</v>
      </c>
      <c r="AB82" s="2">
        <f t="shared" si="1"/>
        <v>65</v>
      </c>
    </row>
    <row r="83" spans="1:28" ht="15">
      <c r="A83" s="3" t="s">
        <v>6</v>
      </c>
      <c r="B83" s="2">
        <v>3</v>
      </c>
      <c r="C83" s="2"/>
      <c r="D83" s="2"/>
      <c r="E83" s="2"/>
      <c r="F83" s="2"/>
      <c r="G83" s="2">
        <v>14</v>
      </c>
      <c r="H83" s="2">
        <v>3</v>
      </c>
      <c r="I83" s="2"/>
      <c r="J83" s="2"/>
      <c r="K83" s="2">
        <v>3</v>
      </c>
      <c r="L83" s="2">
        <v>5</v>
      </c>
      <c r="M83" s="2">
        <v>3</v>
      </c>
      <c r="N83" s="2">
        <v>2</v>
      </c>
      <c r="O83" s="2">
        <v>2</v>
      </c>
      <c r="P83" s="2">
        <v>1</v>
      </c>
      <c r="Q83" s="2">
        <v>1</v>
      </c>
      <c r="R83" s="2">
        <f>2+4</f>
        <v>6</v>
      </c>
      <c r="S83" s="2"/>
      <c r="T83" s="2"/>
      <c r="U83" s="2"/>
      <c r="V83" s="2">
        <v>3</v>
      </c>
      <c r="W83" s="2"/>
      <c r="X83" s="2"/>
      <c r="Y83" s="2"/>
      <c r="Z83" s="2"/>
      <c r="AA83" s="2">
        <v>4</v>
      </c>
      <c r="AB83" s="2">
        <f t="shared" si="1"/>
        <v>50</v>
      </c>
    </row>
    <row r="84" spans="1:28" ht="15">
      <c r="A84" s="3" t="s">
        <v>14</v>
      </c>
      <c r="B84" s="2"/>
      <c r="C84" s="2"/>
      <c r="D84" s="2"/>
      <c r="E84" s="2"/>
      <c r="F84" s="2"/>
      <c r="G84" s="2"/>
      <c r="H84" s="2"/>
      <c r="I84" s="2"/>
      <c r="J84" s="2"/>
      <c r="K84" s="2"/>
      <c r="L84" s="2">
        <v>3</v>
      </c>
      <c r="M84" s="2"/>
      <c r="N84" s="12" t="s">
        <v>48</v>
      </c>
      <c r="O84" s="12" t="s">
        <v>48</v>
      </c>
      <c r="P84" s="12" t="s">
        <v>48</v>
      </c>
      <c r="Q84" s="2">
        <v>4</v>
      </c>
      <c r="R84" s="2"/>
      <c r="S84" s="2"/>
      <c r="T84" s="2"/>
      <c r="U84" s="2"/>
      <c r="V84" s="2">
        <v>26</v>
      </c>
      <c r="W84" s="2"/>
      <c r="X84" s="2"/>
      <c r="Y84" s="2"/>
      <c r="Z84" s="2"/>
      <c r="AA84" s="2">
        <v>17</v>
      </c>
      <c r="AB84" s="2">
        <f t="shared" si="1"/>
        <v>50</v>
      </c>
    </row>
    <row r="85" spans="1:28" ht="15">
      <c r="A85" s="3" t="s">
        <v>3</v>
      </c>
      <c r="B85" s="2">
        <v>25</v>
      </c>
      <c r="C85" s="2"/>
      <c r="D85" s="2"/>
      <c r="E85" s="2"/>
      <c r="F85" s="2"/>
      <c r="G85" s="2">
        <v>5</v>
      </c>
      <c r="H85" s="2">
        <v>4</v>
      </c>
      <c r="I85" s="2"/>
      <c r="J85" s="2"/>
      <c r="K85" s="2"/>
      <c r="L85" s="2">
        <v>7</v>
      </c>
      <c r="M85" s="12">
        <v>1</v>
      </c>
      <c r="N85" s="12"/>
      <c r="O85" s="2"/>
      <c r="P85" s="12" t="s">
        <v>48</v>
      </c>
      <c r="Q85" s="2"/>
      <c r="R85" s="2"/>
      <c r="S85" s="2"/>
      <c r="T85" s="2"/>
      <c r="U85" s="2"/>
      <c r="V85" s="2"/>
      <c r="W85" s="2"/>
      <c r="X85" s="2"/>
      <c r="Y85" s="2"/>
      <c r="Z85" s="2"/>
      <c r="AA85" s="2">
        <v>2</v>
      </c>
      <c r="AB85" s="2">
        <f t="shared" si="1"/>
        <v>44</v>
      </c>
    </row>
    <row r="86" spans="1:28" ht="15">
      <c r="A86" s="3" t="s">
        <v>27</v>
      </c>
      <c r="B86" s="2"/>
      <c r="C86" s="2"/>
      <c r="D86" s="2"/>
      <c r="E86" s="2"/>
      <c r="F86" s="2"/>
      <c r="G86" s="2">
        <v>8</v>
      </c>
      <c r="H86" s="2"/>
      <c r="I86" s="2"/>
      <c r="J86" s="2"/>
      <c r="K86" s="2"/>
      <c r="L86" s="2"/>
      <c r="M86" s="2"/>
      <c r="N86" s="12"/>
      <c r="O86" s="12" t="s">
        <v>48</v>
      </c>
      <c r="P86" s="12" t="s">
        <v>48</v>
      </c>
      <c r="Q86" s="2">
        <v>5</v>
      </c>
      <c r="R86" s="2"/>
      <c r="S86" s="2"/>
      <c r="T86" s="2"/>
      <c r="U86" s="2"/>
      <c r="V86" s="2"/>
      <c r="W86" s="2"/>
      <c r="X86" s="2"/>
      <c r="Y86" s="2"/>
      <c r="Z86" s="2"/>
      <c r="AA86" s="2">
        <v>16</v>
      </c>
      <c r="AB86" s="2">
        <f t="shared" si="1"/>
        <v>29</v>
      </c>
    </row>
    <row r="87" spans="1:28" ht="15">
      <c r="A87" s="3" t="s">
        <v>7</v>
      </c>
      <c r="B87" s="2"/>
      <c r="C87" s="2"/>
      <c r="D87" s="2"/>
      <c r="E87" s="2"/>
      <c r="F87" s="2" t="s">
        <v>44</v>
      </c>
      <c r="G87" s="2">
        <v>14</v>
      </c>
      <c r="H87" s="2"/>
      <c r="I87" s="2"/>
      <c r="J87" s="2"/>
      <c r="K87" s="2"/>
      <c r="L87" s="2">
        <v>4</v>
      </c>
      <c r="M87" s="2">
        <v>1</v>
      </c>
      <c r="N87" s="12" t="s">
        <v>48</v>
      </c>
      <c r="O87" s="2">
        <v>2</v>
      </c>
      <c r="P87" s="2"/>
      <c r="Q87" s="2">
        <v>2</v>
      </c>
      <c r="R87" s="2">
        <v>1</v>
      </c>
      <c r="S87" s="2"/>
      <c r="T87" s="2"/>
      <c r="U87" s="2"/>
      <c r="V87" s="2"/>
      <c r="W87" s="2"/>
      <c r="X87" s="2"/>
      <c r="Y87" s="2">
        <v>1</v>
      </c>
      <c r="Z87" s="2"/>
      <c r="AA87" s="2">
        <v>1</v>
      </c>
      <c r="AB87" s="2">
        <f t="shared" si="1"/>
        <v>26</v>
      </c>
    </row>
    <row r="88" spans="1:28" ht="15">
      <c r="A88" s="3" t="s">
        <v>26</v>
      </c>
      <c r="B88" s="2"/>
      <c r="C88" s="2"/>
      <c r="D88" s="2"/>
      <c r="E88" s="2"/>
      <c r="F88" s="2"/>
      <c r="G88" s="2"/>
      <c r="H88" s="2">
        <v>6</v>
      </c>
      <c r="I88" s="2"/>
      <c r="J88" s="2"/>
      <c r="K88" s="2">
        <v>1</v>
      </c>
      <c r="L88" s="2"/>
      <c r="M88" s="2">
        <v>3</v>
      </c>
      <c r="N88" s="12">
        <v>6</v>
      </c>
      <c r="O88" s="2"/>
      <c r="P88" s="2"/>
      <c r="Q88" s="2"/>
      <c r="R88" s="2">
        <v>4</v>
      </c>
      <c r="S88" s="2"/>
      <c r="T88" s="2"/>
      <c r="U88" s="2"/>
      <c r="V88" s="2"/>
      <c r="W88" s="2"/>
      <c r="X88" s="2"/>
      <c r="Y88" s="2"/>
      <c r="Z88" s="2"/>
      <c r="AA88" s="2"/>
      <c r="AB88" s="2">
        <f t="shared" si="1"/>
        <v>20</v>
      </c>
    </row>
    <row r="89" spans="1:28" ht="15">
      <c r="A89" s="3" t="s">
        <v>16</v>
      </c>
      <c r="B89" s="2"/>
      <c r="C89" s="2"/>
      <c r="D89" s="2"/>
      <c r="E89" s="2"/>
      <c r="F89" s="2"/>
      <c r="G89" s="2"/>
      <c r="H89" s="2"/>
      <c r="I89" s="2">
        <v>2</v>
      </c>
      <c r="J89" s="2"/>
      <c r="K89" s="2">
        <v>3</v>
      </c>
      <c r="L89" s="2">
        <v>3</v>
      </c>
      <c r="M89" s="2">
        <v>4</v>
      </c>
      <c r="N89" s="12">
        <v>1</v>
      </c>
      <c r="O89" s="12"/>
      <c r="P89" s="2"/>
      <c r="Q89" s="2"/>
      <c r="R89" s="2"/>
      <c r="S89" s="2"/>
      <c r="T89" s="2"/>
      <c r="U89" s="2"/>
      <c r="V89" s="2">
        <v>3</v>
      </c>
      <c r="W89" s="2"/>
      <c r="X89" s="2"/>
      <c r="Y89" s="2">
        <v>1</v>
      </c>
      <c r="Z89" s="2"/>
      <c r="AA89" s="2">
        <v>1</v>
      </c>
      <c r="AB89" s="2">
        <f t="shared" si="1"/>
        <v>18</v>
      </c>
    </row>
    <row r="90" spans="1:28" ht="15">
      <c r="A90" s="3" t="s">
        <v>13</v>
      </c>
      <c r="B90" s="2"/>
      <c r="C90" s="2"/>
      <c r="D90" s="2"/>
      <c r="E90" s="2"/>
      <c r="F90" s="2"/>
      <c r="G90" s="2"/>
      <c r="H90" s="2"/>
      <c r="I90" s="2"/>
      <c r="J90" s="2"/>
      <c r="K90" s="2"/>
      <c r="L90" s="2"/>
      <c r="M90" s="2"/>
      <c r="N90" s="2">
        <v>1</v>
      </c>
      <c r="O90" s="2">
        <v>1</v>
      </c>
      <c r="P90" s="12" t="s">
        <v>48</v>
      </c>
      <c r="Q90" s="2">
        <v>1</v>
      </c>
      <c r="R90" s="2">
        <v>2</v>
      </c>
      <c r="S90" s="2"/>
      <c r="T90" s="2"/>
      <c r="U90" s="2"/>
      <c r="V90" s="2"/>
      <c r="W90" s="2"/>
      <c r="X90" s="2"/>
      <c r="Y90" s="2"/>
      <c r="Z90" s="2"/>
      <c r="AA90" s="2">
        <v>11</v>
      </c>
      <c r="AB90" s="2">
        <f t="shared" si="1"/>
        <v>16</v>
      </c>
    </row>
    <row r="91" spans="1:28" ht="15">
      <c r="A91" s="3" t="s">
        <v>10</v>
      </c>
      <c r="B91" s="2"/>
      <c r="C91" s="2"/>
      <c r="D91" s="2"/>
      <c r="E91" s="2"/>
      <c r="F91" s="2"/>
      <c r="G91" s="2"/>
      <c r="H91" s="2"/>
      <c r="I91" s="2"/>
      <c r="J91" s="2"/>
      <c r="K91" s="2"/>
      <c r="L91" s="2">
        <v>2</v>
      </c>
      <c r="M91" s="2"/>
      <c r="N91" s="12">
        <v>2</v>
      </c>
      <c r="O91" s="2"/>
      <c r="P91" s="2">
        <v>1</v>
      </c>
      <c r="Q91" s="2">
        <v>1</v>
      </c>
      <c r="R91" s="2">
        <v>1</v>
      </c>
      <c r="S91" s="2"/>
      <c r="T91" s="2"/>
      <c r="U91" s="2"/>
      <c r="V91" s="2">
        <v>1</v>
      </c>
      <c r="W91" s="2"/>
      <c r="X91" s="2"/>
      <c r="Y91" s="2"/>
      <c r="Z91" s="2"/>
      <c r="AA91" s="2">
        <v>3</v>
      </c>
      <c r="AB91" s="2">
        <f t="shared" si="1"/>
        <v>11</v>
      </c>
    </row>
    <row r="92" spans="1:28" ht="15">
      <c r="A92" s="3" t="s">
        <v>8</v>
      </c>
      <c r="B92" s="2"/>
      <c r="C92" s="2"/>
      <c r="D92" s="2"/>
      <c r="E92" s="2"/>
      <c r="F92" s="2"/>
      <c r="G92" s="2">
        <v>3</v>
      </c>
      <c r="H92" s="2"/>
      <c r="I92" s="2">
        <v>1</v>
      </c>
      <c r="J92" s="2"/>
      <c r="K92" s="2"/>
      <c r="L92" s="2"/>
      <c r="M92" s="2"/>
      <c r="N92" s="2"/>
      <c r="O92" s="2"/>
      <c r="P92" s="2"/>
      <c r="Q92" s="2"/>
      <c r="R92" s="2"/>
      <c r="S92" s="2"/>
      <c r="T92" s="2"/>
      <c r="U92" s="2"/>
      <c r="V92" s="2"/>
      <c r="W92" s="2"/>
      <c r="X92" s="2"/>
      <c r="Y92" s="2"/>
      <c r="Z92" s="2"/>
      <c r="AA92" s="2">
        <v>5</v>
      </c>
      <c r="AB92" s="2">
        <f t="shared" si="1"/>
        <v>9</v>
      </c>
    </row>
    <row r="93" spans="1:28" ht="15">
      <c r="A93" s="3" t="s">
        <v>21</v>
      </c>
      <c r="B93" s="2"/>
      <c r="C93" s="2"/>
      <c r="D93" s="2"/>
      <c r="E93" s="2"/>
      <c r="F93" s="2"/>
      <c r="G93" s="2"/>
      <c r="H93" s="2"/>
      <c r="I93" s="2"/>
      <c r="J93" s="2"/>
      <c r="K93" s="2"/>
      <c r="L93" s="2"/>
      <c r="M93" s="2"/>
      <c r="N93" s="2"/>
      <c r="O93" s="2">
        <v>1</v>
      </c>
      <c r="P93" s="2"/>
      <c r="Q93" s="2"/>
      <c r="R93" s="2">
        <v>1</v>
      </c>
      <c r="S93" s="2"/>
      <c r="T93" s="2"/>
      <c r="U93" s="2"/>
      <c r="V93" s="2"/>
      <c r="W93" s="2"/>
      <c r="X93" s="2"/>
      <c r="Y93" s="2"/>
      <c r="Z93" s="2"/>
      <c r="AA93" s="2">
        <v>7</v>
      </c>
      <c r="AB93" s="2">
        <f t="shared" si="1"/>
        <v>9</v>
      </c>
    </row>
    <row r="94" spans="1:28" ht="15">
      <c r="A94" s="3" t="s">
        <v>5</v>
      </c>
      <c r="B94" s="2"/>
      <c r="C94" s="2"/>
      <c r="D94" s="2"/>
      <c r="E94" s="2"/>
      <c r="F94" s="2"/>
      <c r="G94" s="2">
        <v>2</v>
      </c>
      <c r="H94" s="2"/>
      <c r="I94" s="2"/>
      <c r="J94" s="2"/>
      <c r="K94" s="2"/>
      <c r="L94" s="2">
        <v>2</v>
      </c>
      <c r="M94" s="2"/>
      <c r="N94" s="2"/>
      <c r="O94" s="2"/>
      <c r="P94" s="2"/>
      <c r="Q94" s="2"/>
      <c r="R94" s="2"/>
      <c r="S94" s="2"/>
      <c r="T94" s="2"/>
      <c r="U94" s="2"/>
      <c r="V94" s="2">
        <v>2</v>
      </c>
      <c r="W94" s="2"/>
      <c r="X94" s="2"/>
      <c r="Y94" s="2"/>
      <c r="Z94" s="2"/>
      <c r="AA94" s="2">
        <v>1</v>
      </c>
      <c r="AB94" s="2">
        <f t="shared" si="1"/>
        <v>7</v>
      </c>
    </row>
    <row r="95" spans="1:28" ht="15">
      <c r="A95" s="16" t="s">
        <v>49</v>
      </c>
      <c r="B95" s="2"/>
      <c r="C95" s="2"/>
      <c r="D95" s="2"/>
      <c r="E95" s="2"/>
      <c r="F95" s="2"/>
      <c r="G95" s="2"/>
      <c r="H95" s="2"/>
      <c r="I95" s="2"/>
      <c r="J95" s="2"/>
      <c r="K95" s="2"/>
      <c r="L95" s="2">
        <v>3</v>
      </c>
      <c r="M95" s="12"/>
      <c r="N95" s="12"/>
      <c r="O95" s="12"/>
      <c r="P95" s="12"/>
      <c r="Q95" s="2"/>
      <c r="R95" s="2"/>
      <c r="S95" s="2"/>
      <c r="T95" s="2"/>
      <c r="U95" s="2"/>
      <c r="V95" s="2">
        <v>2</v>
      </c>
      <c r="W95" s="2"/>
      <c r="X95" s="2"/>
      <c r="Y95" s="2"/>
      <c r="Z95" s="2"/>
      <c r="AA95" s="2"/>
      <c r="AB95" s="2">
        <f t="shared" si="1"/>
        <v>5</v>
      </c>
    </row>
    <row r="96" spans="1:28" ht="15">
      <c r="A96" s="3" t="s">
        <v>23</v>
      </c>
      <c r="B96" s="2"/>
      <c r="C96" s="2"/>
      <c r="D96" s="2"/>
      <c r="E96" s="2"/>
      <c r="F96" s="2"/>
      <c r="G96" s="2"/>
      <c r="H96" s="2"/>
      <c r="I96" s="2"/>
      <c r="J96" s="2"/>
      <c r="K96" s="2"/>
      <c r="L96" s="2"/>
      <c r="M96" s="2"/>
      <c r="N96" s="2"/>
      <c r="O96" s="2"/>
      <c r="P96" s="2"/>
      <c r="Q96" s="2">
        <v>5</v>
      </c>
      <c r="R96" s="2"/>
      <c r="S96" s="2"/>
      <c r="T96" s="2"/>
      <c r="U96" s="2"/>
      <c r="V96" s="2"/>
      <c r="W96" s="2"/>
      <c r="X96" s="2"/>
      <c r="Y96" s="2"/>
      <c r="Z96" s="2"/>
      <c r="AA96" s="2"/>
      <c r="AB96" s="2">
        <f t="shared" si="1"/>
        <v>5</v>
      </c>
    </row>
    <row r="97" spans="1:28" ht="15">
      <c r="A97" s="3" t="s">
        <v>20</v>
      </c>
      <c r="B97" s="2"/>
      <c r="C97" s="2"/>
      <c r="D97" s="2"/>
      <c r="E97" s="2"/>
      <c r="F97" s="2"/>
      <c r="G97" s="2"/>
      <c r="H97" s="2">
        <v>1</v>
      </c>
      <c r="I97" s="2">
        <v>1</v>
      </c>
      <c r="J97" s="2"/>
      <c r="K97" s="2">
        <v>1</v>
      </c>
      <c r="L97" s="2"/>
      <c r="M97" s="2"/>
      <c r="N97" s="2"/>
      <c r="O97" s="2"/>
      <c r="P97" s="2"/>
      <c r="Q97" s="2"/>
      <c r="R97" s="2"/>
      <c r="S97" s="2"/>
      <c r="T97" s="2"/>
      <c r="U97" s="2"/>
      <c r="V97" s="2"/>
      <c r="W97" s="2"/>
      <c r="X97" s="2"/>
      <c r="Y97" s="2"/>
      <c r="Z97" s="2"/>
      <c r="AA97" s="2">
        <v>1</v>
      </c>
      <c r="AB97" s="2">
        <f t="shared" si="1"/>
        <v>4</v>
      </c>
    </row>
    <row r="98" spans="1:28" ht="15">
      <c r="A98" s="3" t="s">
        <v>25</v>
      </c>
      <c r="B98" s="2"/>
      <c r="C98" s="2"/>
      <c r="D98" s="2"/>
      <c r="E98" s="2"/>
      <c r="F98" s="2"/>
      <c r="G98" s="2"/>
      <c r="H98" s="2"/>
      <c r="I98" s="2"/>
      <c r="J98" s="2"/>
      <c r="K98" s="2"/>
      <c r="L98" s="2"/>
      <c r="M98" s="2"/>
      <c r="N98" s="2"/>
      <c r="O98" s="2"/>
      <c r="P98" s="2"/>
      <c r="Q98" s="2"/>
      <c r="R98" s="2">
        <v>1</v>
      </c>
      <c r="S98" s="2"/>
      <c r="T98" s="2"/>
      <c r="U98" s="2"/>
      <c r="V98" s="2"/>
      <c r="W98" s="2"/>
      <c r="X98" s="2"/>
      <c r="Y98" s="2"/>
      <c r="Z98" s="2"/>
      <c r="AA98" s="2"/>
      <c r="AB98" s="2">
        <f t="shared" si="1"/>
        <v>1</v>
      </c>
    </row>
    <row r="99" spans="1:28" ht="15">
      <c r="A99" s="16" t="s">
        <v>51</v>
      </c>
      <c r="B99" s="2"/>
      <c r="C99" s="2"/>
      <c r="D99" s="2"/>
      <c r="E99" s="2"/>
      <c r="F99" s="2"/>
      <c r="G99" s="2"/>
      <c r="H99" s="2"/>
      <c r="I99" s="2"/>
      <c r="J99" s="2"/>
      <c r="K99" s="2"/>
      <c r="L99" s="2"/>
      <c r="M99" s="2"/>
      <c r="N99" s="2"/>
      <c r="O99" s="2"/>
      <c r="P99" s="2"/>
      <c r="Q99" s="2"/>
      <c r="R99" s="2"/>
      <c r="S99" s="2"/>
      <c r="T99" s="2"/>
      <c r="U99" s="2"/>
      <c r="V99" s="2"/>
      <c r="W99" s="2"/>
      <c r="X99" s="2"/>
      <c r="Y99" s="2"/>
      <c r="Z99" s="2"/>
      <c r="AA99" s="2"/>
      <c r="AB99" s="2">
        <f t="shared" si="1"/>
        <v>0</v>
      </c>
    </row>
    <row r="100" spans="1:28" ht="15">
      <c r="A100" s="3" t="s">
        <v>2</v>
      </c>
      <c r="B100" s="2"/>
      <c r="C100" s="2"/>
      <c r="D100" s="2"/>
      <c r="E100" s="2"/>
      <c r="F100" s="2"/>
      <c r="G100" s="2"/>
      <c r="H100" s="2"/>
      <c r="I100" s="2"/>
      <c r="J100" s="2"/>
      <c r="K100" s="2"/>
      <c r="L100" s="2"/>
      <c r="M100" s="2"/>
      <c r="N100" s="2"/>
      <c r="O100" s="2"/>
      <c r="P100" s="12" t="s">
        <v>48</v>
      </c>
      <c r="Q100" s="2"/>
      <c r="R100" s="2"/>
      <c r="S100" s="2"/>
      <c r="T100" s="2"/>
      <c r="U100" s="2"/>
      <c r="V100" s="2"/>
      <c r="W100" s="2"/>
      <c r="X100" s="2"/>
      <c r="Y100" s="2"/>
      <c r="Z100" s="2"/>
      <c r="AA100" s="2"/>
      <c r="AB100" s="2">
        <f t="shared" si="1"/>
        <v>0</v>
      </c>
    </row>
    <row r="101" spans="1:28" ht="15">
      <c r="A101" s="3" t="s">
        <v>9</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f t="shared" si="1"/>
        <v>0</v>
      </c>
    </row>
    <row r="102" spans="1:28" ht="15">
      <c r="A102" s="3" t="s">
        <v>11</v>
      </c>
      <c r="B102" s="2"/>
      <c r="C102" s="2"/>
      <c r="D102" s="2"/>
      <c r="E102" s="2"/>
      <c r="F102" s="2"/>
      <c r="G102" s="2"/>
      <c r="H102" s="2"/>
      <c r="I102" s="2"/>
      <c r="J102" s="2"/>
      <c r="K102" s="2"/>
      <c r="L102" s="2"/>
      <c r="M102" s="2"/>
      <c r="N102" s="12"/>
      <c r="O102" s="12" t="s">
        <v>48</v>
      </c>
      <c r="P102" s="2"/>
      <c r="Q102" s="2"/>
      <c r="R102" s="2"/>
      <c r="S102" s="2"/>
      <c r="T102" s="2"/>
      <c r="U102" s="2"/>
      <c r="V102" s="2"/>
      <c r="W102" s="2"/>
      <c r="X102" s="2"/>
      <c r="Y102" s="2"/>
      <c r="Z102" s="2"/>
      <c r="AA102" s="2"/>
      <c r="AB102" s="2">
        <f t="shared" si="1"/>
        <v>0</v>
      </c>
    </row>
    <row r="103" spans="1:28" ht="15">
      <c r="A103" s="3" t="s">
        <v>12</v>
      </c>
      <c r="B103" s="2"/>
      <c r="C103" s="2"/>
      <c r="D103" s="2"/>
      <c r="E103" s="2"/>
      <c r="F103" s="2"/>
      <c r="G103" s="2"/>
      <c r="H103" s="2"/>
      <c r="I103" s="2"/>
      <c r="J103" s="2"/>
      <c r="K103" s="2"/>
      <c r="L103" s="2"/>
      <c r="M103" s="12"/>
      <c r="N103" s="12"/>
      <c r="O103" s="2"/>
      <c r="P103" s="2"/>
      <c r="Q103" s="2"/>
      <c r="R103" s="2"/>
      <c r="S103" s="2"/>
      <c r="T103" s="2"/>
      <c r="U103" s="2"/>
      <c r="V103" s="2"/>
      <c r="W103" s="2"/>
      <c r="X103" s="2"/>
      <c r="Y103" s="2"/>
      <c r="Z103" s="2"/>
      <c r="AA103" s="2"/>
      <c r="AB103" s="2">
        <f t="shared" si="1"/>
        <v>0</v>
      </c>
    </row>
    <row r="104" spans="1:28" ht="15">
      <c r="A104" s="16" t="s">
        <v>52</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f t="shared" si="1"/>
        <v>0</v>
      </c>
    </row>
    <row r="105" spans="1:28" ht="15">
      <c r="A105" s="3" t="s">
        <v>24</v>
      </c>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f t="shared" si="1"/>
        <v>0</v>
      </c>
    </row>
    <row r="106" spans="1:28" ht="15">
      <c r="A106" s="16" t="s">
        <v>53</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f t="shared" si="1"/>
        <v>0</v>
      </c>
    </row>
    <row r="107" spans="1:28" ht="15">
      <c r="A107" s="16" t="s">
        <v>36</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f t="shared" si="1"/>
        <v>0</v>
      </c>
    </row>
    <row r="108" spans="1:28" ht="15">
      <c r="A108" s="11" t="s">
        <v>37</v>
      </c>
      <c r="B108" s="2">
        <f>SUM(B73:B107)</f>
        <v>89</v>
      </c>
      <c r="C108" s="2">
        <f>SUM(C73:C107)</f>
        <v>0</v>
      </c>
      <c r="D108" s="2">
        <f>SUM(D73:D107)</f>
        <v>0</v>
      </c>
      <c r="E108" s="2">
        <f>SUM(E73:E107)</f>
        <v>7</v>
      </c>
      <c r="F108" s="2">
        <f aca="true" t="shared" si="2" ref="F108:Y108">SUM(F73:F107)</f>
        <v>0</v>
      </c>
      <c r="G108" s="2">
        <f t="shared" si="2"/>
        <v>726</v>
      </c>
      <c r="H108" s="2">
        <f t="shared" si="2"/>
        <v>129</v>
      </c>
      <c r="I108" s="2">
        <f t="shared" si="2"/>
        <v>478</v>
      </c>
      <c r="J108" s="2">
        <f t="shared" si="2"/>
        <v>0</v>
      </c>
      <c r="K108" s="2">
        <f t="shared" si="2"/>
        <v>1316</v>
      </c>
      <c r="L108" s="2">
        <f t="shared" si="2"/>
        <v>1208</v>
      </c>
      <c r="M108" s="2">
        <f t="shared" si="2"/>
        <v>1063</v>
      </c>
      <c r="N108" s="2">
        <f t="shared" si="2"/>
        <v>335</v>
      </c>
      <c r="O108" s="2">
        <f t="shared" si="2"/>
        <v>68</v>
      </c>
      <c r="P108" s="2">
        <f t="shared" si="2"/>
        <v>6</v>
      </c>
      <c r="Q108" s="2">
        <v>1348</v>
      </c>
      <c r="R108" s="2">
        <f t="shared" si="2"/>
        <v>2819</v>
      </c>
      <c r="S108" s="2">
        <f t="shared" si="2"/>
        <v>2011</v>
      </c>
      <c r="T108" s="2">
        <f t="shared" si="2"/>
        <v>0</v>
      </c>
      <c r="U108" s="2">
        <f t="shared" si="2"/>
        <v>0</v>
      </c>
      <c r="V108" s="2">
        <v>4757</v>
      </c>
      <c r="W108" s="2">
        <f t="shared" si="2"/>
        <v>0</v>
      </c>
      <c r="X108" s="2">
        <f t="shared" si="2"/>
        <v>244</v>
      </c>
      <c r="Y108" s="2">
        <f t="shared" si="2"/>
        <v>109</v>
      </c>
      <c r="Z108" s="2">
        <f>SUM(Z73:Z107)</f>
        <v>0</v>
      </c>
      <c r="AA108" s="2">
        <v>1206</v>
      </c>
      <c r="AB108" s="2">
        <f>SUM(AB73:AB107)</f>
        <v>17919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S83"/>
  <sheetViews>
    <sheetView zoomScalePageLayoutView="0" workbookViewId="0" topLeftCell="A58">
      <selection activeCell="A1" sqref="A1"/>
    </sheetView>
  </sheetViews>
  <sheetFormatPr defaultColWidth="9.140625" defaultRowHeight="15"/>
  <cols>
    <col min="1" max="1" width="25.7109375" style="0" customWidth="1"/>
    <col min="14" max="14" width="9.140625" style="0" customWidth="1"/>
  </cols>
  <sheetData>
    <row r="1" spans="1:17" ht="15">
      <c r="A1" t="s">
        <v>71</v>
      </c>
      <c r="D1" t="s">
        <v>44</v>
      </c>
      <c r="Q1" t="s">
        <v>44</v>
      </c>
    </row>
    <row r="2" ht="15">
      <c r="A2" t="s">
        <v>35</v>
      </c>
    </row>
    <row r="3" spans="1:5" ht="15">
      <c r="A3" s="23">
        <v>2009</v>
      </c>
      <c r="B3" t="s">
        <v>32</v>
      </c>
      <c r="E3" t="s">
        <v>33</v>
      </c>
    </row>
    <row r="4" spans="1:11" ht="15">
      <c r="A4" t="s">
        <v>31</v>
      </c>
      <c r="B4">
        <v>16</v>
      </c>
      <c r="C4">
        <v>21</v>
      </c>
      <c r="D4">
        <v>26</v>
      </c>
      <c r="E4">
        <v>1</v>
      </c>
      <c r="F4">
        <v>6</v>
      </c>
      <c r="G4">
        <v>11</v>
      </c>
      <c r="H4">
        <v>16</v>
      </c>
      <c r="I4">
        <v>21</v>
      </c>
      <c r="J4">
        <v>26</v>
      </c>
      <c r="K4" t="s">
        <v>37</v>
      </c>
    </row>
    <row r="5" spans="1:11" ht="15">
      <c r="A5" t="s">
        <v>1</v>
      </c>
      <c r="B5">
        <v>0</v>
      </c>
      <c r="C5">
        <v>0</v>
      </c>
      <c r="D5">
        <v>0</v>
      </c>
      <c r="E5">
        <v>0</v>
      </c>
      <c r="F5">
        <v>15</v>
      </c>
      <c r="G5">
        <v>81</v>
      </c>
      <c r="H5">
        <v>34</v>
      </c>
      <c r="I5">
        <v>34</v>
      </c>
      <c r="J5">
        <v>30</v>
      </c>
      <c r="K5">
        <v>194</v>
      </c>
    </row>
    <row r="6" spans="1:11" ht="15">
      <c r="A6" t="s">
        <v>72</v>
      </c>
      <c r="B6">
        <v>0</v>
      </c>
      <c r="C6">
        <v>0</v>
      </c>
      <c r="D6">
        <v>0</v>
      </c>
      <c r="E6">
        <v>0</v>
      </c>
      <c r="F6">
        <v>0</v>
      </c>
      <c r="G6">
        <v>0</v>
      </c>
      <c r="H6">
        <v>0</v>
      </c>
      <c r="I6">
        <v>0</v>
      </c>
      <c r="J6">
        <v>0</v>
      </c>
      <c r="K6">
        <v>0</v>
      </c>
    </row>
    <row r="7" spans="1:11" ht="15">
      <c r="A7" t="s">
        <v>2</v>
      </c>
      <c r="B7">
        <v>0</v>
      </c>
      <c r="C7">
        <v>0</v>
      </c>
      <c r="D7">
        <v>0</v>
      </c>
      <c r="E7">
        <v>0</v>
      </c>
      <c r="F7">
        <v>0</v>
      </c>
      <c r="G7">
        <v>1</v>
      </c>
      <c r="H7">
        <v>2</v>
      </c>
      <c r="I7">
        <v>0</v>
      </c>
      <c r="J7">
        <v>0</v>
      </c>
      <c r="K7">
        <v>3</v>
      </c>
    </row>
    <row r="8" spans="1:11" ht="15">
      <c r="A8" t="s">
        <v>3</v>
      </c>
      <c r="B8">
        <v>0</v>
      </c>
      <c r="C8">
        <v>1</v>
      </c>
      <c r="D8">
        <v>0</v>
      </c>
      <c r="E8">
        <v>0</v>
      </c>
      <c r="F8">
        <v>4</v>
      </c>
      <c r="G8">
        <v>0</v>
      </c>
      <c r="H8">
        <v>0</v>
      </c>
      <c r="I8">
        <v>0</v>
      </c>
      <c r="J8">
        <v>0</v>
      </c>
      <c r="K8">
        <v>5</v>
      </c>
    </row>
    <row r="9" spans="1:11" ht="15">
      <c r="A9" t="s">
        <v>4</v>
      </c>
      <c r="B9">
        <v>0</v>
      </c>
      <c r="C9">
        <v>2</v>
      </c>
      <c r="D9">
        <v>5</v>
      </c>
      <c r="E9">
        <v>68</v>
      </c>
      <c r="F9">
        <v>37</v>
      </c>
      <c r="G9">
        <v>51</v>
      </c>
      <c r="H9">
        <v>14</v>
      </c>
      <c r="I9">
        <v>2</v>
      </c>
      <c r="J9">
        <v>0</v>
      </c>
      <c r="K9">
        <v>179</v>
      </c>
    </row>
    <row r="10" spans="1:11" ht="15">
      <c r="A10" t="s">
        <v>5</v>
      </c>
      <c r="B10">
        <v>0</v>
      </c>
      <c r="C10">
        <v>0</v>
      </c>
      <c r="D10">
        <v>0</v>
      </c>
      <c r="E10">
        <v>2</v>
      </c>
      <c r="F10">
        <v>2</v>
      </c>
      <c r="G10">
        <v>4</v>
      </c>
      <c r="H10">
        <v>3</v>
      </c>
      <c r="I10">
        <v>0</v>
      </c>
      <c r="J10">
        <v>0</v>
      </c>
      <c r="K10">
        <v>11</v>
      </c>
    </row>
    <row r="11" spans="1:11" ht="15">
      <c r="A11" t="s">
        <v>6</v>
      </c>
      <c r="B11">
        <v>5</v>
      </c>
      <c r="C11">
        <v>0</v>
      </c>
      <c r="D11">
        <v>1</v>
      </c>
      <c r="E11">
        <v>4</v>
      </c>
      <c r="F11">
        <v>2</v>
      </c>
      <c r="G11">
        <v>5</v>
      </c>
      <c r="H11">
        <v>5</v>
      </c>
      <c r="I11">
        <v>1</v>
      </c>
      <c r="J11">
        <v>1</v>
      </c>
      <c r="K11">
        <v>24</v>
      </c>
    </row>
    <row r="12" spans="1:11" ht="15">
      <c r="A12" t="s">
        <v>7</v>
      </c>
      <c r="B12">
        <v>0</v>
      </c>
      <c r="C12">
        <v>0</v>
      </c>
      <c r="D12">
        <v>0</v>
      </c>
      <c r="E12">
        <v>0</v>
      </c>
      <c r="F12">
        <v>0</v>
      </c>
      <c r="G12">
        <v>0</v>
      </c>
      <c r="H12">
        <v>0</v>
      </c>
      <c r="I12">
        <v>0</v>
      </c>
      <c r="J12">
        <v>0</v>
      </c>
      <c r="K12">
        <v>0</v>
      </c>
    </row>
    <row r="13" spans="1:11" ht="15">
      <c r="A13" t="s">
        <v>8</v>
      </c>
      <c r="B13">
        <v>0</v>
      </c>
      <c r="C13">
        <v>0</v>
      </c>
      <c r="D13">
        <v>0</v>
      </c>
      <c r="E13">
        <v>0</v>
      </c>
      <c r="F13">
        <v>0</v>
      </c>
      <c r="G13">
        <v>0</v>
      </c>
      <c r="H13">
        <v>0</v>
      </c>
      <c r="I13">
        <v>2</v>
      </c>
      <c r="J13">
        <v>0</v>
      </c>
      <c r="K13">
        <v>2</v>
      </c>
    </row>
    <row r="14" spans="1:11" ht="15">
      <c r="A14" t="s">
        <v>9</v>
      </c>
      <c r="B14">
        <v>0</v>
      </c>
      <c r="C14">
        <v>0</v>
      </c>
      <c r="D14">
        <v>0</v>
      </c>
      <c r="E14">
        <v>0</v>
      </c>
      <c r="F14">
        <v>0</v>
      </c>
      <c r="G14">
        <v>0</v>
      </c>
      <c r="H14">
        <v>0</v>
      </c>
      <c r="I14">
        <v>0</v>
      </c>
      <c r="J14">
        <v>3</v>
      </c>
      <c r="K14">
        <v>3</v>
      </c>
    </row>
    <row r="15" spans="1:11" ht="15">
      <c r="A15" t="s">
        <v>10</v>
      </c>
      <c r="B15">
        <v>0</v>
      </c>
      <c r="C15">
        <v>0</v>
      </c>
      <c r="D15">
        <v>0</v>
      </c>
      <c r="E15">
        <v>1</v>
      </c>
      <c r="F15">
        <v>0</v>
      </c>
      <c r="G15">
        <v>9</v>
      </c>
      <c r="H15">
        <v>0</v>
      </c>
      <c r="I15">
        <v>0</v>
      </c>
      <c r="J15">
        <v>0</v>
      </c>
      <c r="K15">
        <v>10</v>
      </c>
    </row>
    <row r="16" spans="1:11" ht="15">
      <c r="A16" t="s">
        <v>11</v>
      </c>
      <c r="B16">
        <v>0</v>
      </c>
      <c r="C16">
        <v>0</v>
      </c>
      <c r="D16">
        <v>0</v>
      </c>
      <c r="E16">
        <v>0</v>
      </c>
      <c r="F16">
        <v>0</v>
      </c>
      <c r="G16">
        <v>3</v>
      </c>
      <c r="H16">
        <v>0</v>
      </c>
      <c r="I16">
        <v>0</v>
      </c>
      <c r="J16">
        <v>0</v>
      </c>
      <c r="K16">
        <v>3</v>
      </c>
    </row>
    <row r="17" spans="1:11" ht="15">
      <c r="A17" t="s">
        <v>12</v>
      </c>
      <c r="B17">
        <v>0</v>
      </c>
      <c r="C17">
        <v>0</v>
      </c>
      <c r="D17">
        <v>0</v>
      </c>
      <c r="E17">
        <v>0</v>
      </c>
      <c r="F17">
        <v>18</v>
      </c>
      <c r="G17">
        <v>0</v>
      </c>
      <c r="H17">
        <v>0</v>
      </c>
      <c r="I17">
        <v>0</v>
      </c>
      <c r="J17">
        <v>0</v>
      </c>
      <c r="K17">
        <v>18</v>
      </c>
    </row>
    <row r="18" spans="1:11" ht="15">
      <c r="A18" t="s">
        <v>13</v>
      </c>
      <c r="B18">
        <v>0</v>
      </c>
      <c r="C18">
        <v>0</v>
      </c>
      <c r="D18">
        <v>0</v>
      </c>
      <c r="E18">
        <v>0</v>
      </c>
      <c r="F18">
        <v>0</v>
      </c>
      <c r="G18">
        <v>1</v>
      </c>
      <c r="H18">
        <v>2</v>
      </c>
      <c r="I18">
        <v>0</v>
      </c>
      <c r="J18">
        <v>0</v>
      </c>
      <c r="K18">
        <v>3</v>
      </c>
    </row>
    <row r="19" spans="1:11" ht="15">
      <c r="A19" t="s">
        <v>14</v>
      </c>
      <c r="B19">
        <v>0</v>
      </c>
      <c r="C19">
        <v>0</v>
      </c>
      <c r="D19">
        <v>0</v>
      </c>
      <c r="E19">
        <v>0</v>
      </c>
      <c r="F19">
        <v>0</v>
      </c>
      <c r="G19">
        <v>1</v>
      </c>
      <c r="H19">
        <v>8</v>
      </c>
      <c r="I19">
        <v>2</v>
      </c>
      <c r="J19">
        <v>2</v>
      </c>
      <c r="K19">
        <v>13</v>
      </c>
    </row>
    <row r="20" spans="1:11" ht="15">
      <c r="A20" t="s">
        <v>15</v>
      </c>
      <c r="B20">
        <v>0</v>
      </c>
      <c r="C20">
        <v>0</v>
      </c>
      <c r="D20">
        <v>0</v>
      </c>
      <c r="E20">
        <v>23</v>
      </c>
      <c r="F20">
        <v>29</v>
      </c>
      <c r="G20">
        <v>4</v>
      </c>
      <c r="H20">
        <v>106</v>
      </c>
      <c r="I20">
        <v>110</v>
      </c>
      <c r="J20">
        <v>20</v>
      </c>
      <c r="K20">
        <v>292</v>
      </c>
    </row>
    <row r="21" spans="1:11" ht="15">
      <c r="A21" t="s">
        <v>16</v>
      </c>
      <c r="B21">
        <v>0</v>
      </c>
      <c r="C21">
        <v>0</v>
      </c>
      <c r="D21">
        <v>0</v>
      </c>
      <c r="E21">
        <v>0</v>
      </c>
      <c r="F21">
        <v>0</v>
      </c>
      <c r="G21">
        <v>1</v>
      </c>
      <c r="H21">
        <v>0</v>
      </c>
      <c r="I21">
        <v>0</v>
      </c>
      <c r="J21">
        <v>0</v>
      </c>
      <c r="K21">
        <v>1</v>
      </c>
    </row>
    <row r="22" spans="1:11" ht="15">
      <c r="A22" t="s">
        <v>17</v>
      </c>
      <c r="B22">
        <v>0</v>
      </c>
      <c r="C22">
        <v>0</v>
      </c>
      <c r="D22">
        <v>0</v>
      </c>
      <c r="E22">
        <v>7</v>
      </c>
      <c r="F22">
        <v>15</v>
      </c>
      <c r="G22">
        <v>49</v>
      </c>
      <c r="H22">
        <v>10</v>
      </c>
      <c r="I22">
        <v>0</v>
      </c>
      <c r="J22">
        <v>0</v>
      </c>
      <c r="K22">
        <v>81</v>
      </c>
    </row>
    <row r="23" spans="1:11" ht="15">
      <c r="A23" t="s">
        <v>18</v>
      </c>
      <c r="B23">
        <v>0</v>
      </c>
      <c r="C23">
        <v>0</v>
      </c>
      <c r="D23">
        <v>0</v>
      </c>
      <c r="E23">
        <v>0</v>
      </c>
      <c r="F23">
        <v>1326</v>
      </c>
      <c r="G23">
        <v>814</v>
      </c>
      <c r="H23">
        <v>942</v>
      </c>
      <c r="I23">
        <v>146</v>
      </c>
      <c r="J23">
        <v>1</v>
      </c>
      <c r="K23">
        <v>3229</v>
      </c>
    </row>
    <row r="24" spans="1:11" ht="15">
      <c r="A24" t="s">
        <v>19</v>
      </c>
      <c r="B24">
        <v>0</v>
      </c>
      <c r="C24">
        <v>0</v>
      </c>
      <c r="D24">
        <v>0</v>
      </c>
      <c r="E24">
        <v>0</v>
      </c>
      <c r="F24">
        <v>44</v>
      </c>
      <c r="G24">
        <v>49</v>
      </c>
      <c r="H24">
        <v>43</v>
      </c>
      <c r="I24">
        <v>0</v>
      </c>
      <c r="J24">
        <v>0</v>
      </c>
      <c r="K24">
        <v>136</v>
      </c>
    </row>
    <row r="25" spans="1:11" ht="15">
      <c r="A25" t="s">
        <v>49</v>
      </c>
      <c r="B25">
        <v>0</v>
      </c>
      <c r="C25">
        <v>0</v>
      </c>
      <c r="D25">
        <v>0</v>
      </c>
      <c r="E25">
        <v>0</v>
      </c>
      <c r="F25">
        <v>0</v>
      </c>
      <c r="G25">
        <v>1</v>
      </c>
      <c r="H25">
        <v>0</v>
      </c>
      <c r="I25">
        <v>0</v>
      </c>
      <c r="J25">
        <v>0</v>
      </c>
      <c r="K25">
        <v>1</v>
      </c>
    </row>
    <row r="26" spans="1:11" ht="15">
      <c r="A26" t="s">
        <v>30</v>
      </c>
      <c r="B26">
        <v>0</v>
      </c>
      <c r="C26">
        <v>0</v>
      </c>
      <c r="D26">
        <v>0</v>
      </c>
      <c r="E26">
        <v>1</v>
      </c>
      <c r="F26">
        <v>103</v>
      </c>
      <c r="G26">
        <v>0</v>
      </c>
      <c r="H26">
        <v>0</v>
      </c>
      <c r="I26">
        <v>0</v>
      </c>
      <c r="J26">
        <v>0</v>
      </c>
      <c r="K26">
        <v>104</v>
      </c>
    </row>
    <row r="27" spans="1:11" ht="15">
      <c r="A27" t="s">
        <v>20</v>
      </c>
      <c r="B27">
        <v>0</v>
      </c>
      <c r="C27">
        <v>0</v>
      </c>
      <c r="D27">
        <v>0</v>
      </c>
      <c r="E27">
        <v>0</v>
      </c>
      <c r="F27">
        <v>0</v>
      </c>
      <c r="G27">
        <v>0</v>
      </c>
      <c r="H27">
        <v>0</v>
      </c>
      <c r="I27">
        <v>0</v>
      </c>
      <c r="J27">
        <v>0</v>
      </c>
      <c r="K27">
        <v>0</v>
      </c>
    </row>
    <row r="28" spans="1:11" ht="15">
      <c r="A28" t="s">
        <v>21</v>
      </c>
      <c r="B28">
        <v>0</v>
      </c>
      <c r="C28">
        <v>0</v>
      </c>
      <c r="D28">
        <v>0</v>
      </c>
      <c r="E28">
        <v>0</v>
      </c>
      <c r="F28">
        <v>0</v>
      </c>
      <c r="G28">
        <v>0</v>
      </c>
      <c r="H28">
        <v>0</v>
      </c>
      <c r="I28">
        <v>0</v>
      </c>
      <c r="J28">
        <v>0</v>
      </c>
      <c r="K28">
        <v>0</v>
      </c>
    </row>
    <row r="29" spans="1:11" ht="15">
      <c r="A29" t="s">
        <v>22</v>
      </c>
      <c r="B29">
        <v>0</v>
      </c>
      <c r="C29">
        <v>0</v>
      </c>
      <c r="D29">
        <v>0</v>
      </c>
      <c r="E29">
        <v>40</v>
      </c>
      <c r="F29">
        <v>500</v>
      </c>
      <c r="G29">
        <v>420</v>
      </c>
      <c r="H29">
        <v>120</v>
      </c>
      <c r="I29">
        <v>12</v>
      </c>
      <c r="J29">
        <v>5</v>
      </c>
      <c r="K29">
        <v>1097</v>
      </c>
    </row>
    <row r="30" spans="1:11" ht="15">
      <c r="A30" t="s">
        <v>23</v>
      </c>
      <c r="B30">
        <v>139</v>
      </c>
      <c r="C30">
        <v>2</v>
      </c>
      <c r="D30">
        <v>0</v>
      </c>
      <c r="E30">
        <v>0</v>
      </c>
      <c r="F30">
        <v>0</v>
      </c>
      <c r="G30">
        <v>0</v>
      </c>
      <c r="H30">
        <v>0</v>
      </c>
      <c r="I30">
        <v>0</v>
      </c>
      <c r="J30">
        <v>0</v>
      </c>
      <c r="K30">
        <v>141</v>
      </c>
    </row>
    <row r="31" spans="1:11" ht="15">
      <c r="A31" t="s">
        <v>73</v>
      </c>
      <c r="B31">
        <v>0</v>
      </c>
      <c r="C31">
        <v>0</v>
      </c>
      <c r="D31">
        <v>0</v>
      </c>
      <c r="E31">
        <v>0</v>
      </c>
      <c r="F31">
        <v>0</v>
      </c>
      <c r="G31">
        <v>0</v>
      </c>
      <c r="H31">
        <v>1</v>
      </c>
      <c r="I31">
        <v>0</v>
      </c>
      <c r="J31">
        <v>0</v>
      </c>
      <c r="K31">
        <v>1</v>
      </c>
    </row>
    <row r="32" spans="1:11" ht="15">
      <c r="A32" t="s">
        <v>24</v>
      </c>
      <c r="B32">
        <v>0</v>
      </c>
      <c r="C32">
        <v>0</v>
      </c>
      <c r="D32">
        <v>0</v>
      </c>
      <c r="E32">
        <v>0</v>
      </c>
      <c r="F32">
        <v>0</v>
      </c>
      <c r="G32">
        <v>0</v>
      </c>
      <c r="H32">
        <v>0</v>
      </c>
      <c r="I32">
        <v>0</v>
      </c>
      <c r="J32">
        <v>0</v>
      </c>
      <c r="K32">
        <v>0</v>
      </c>
    </row>
    <row r="33" spans="1:11" ht="15">
      <c r="A33" t="s">
        <v>25</v>
      </c>
      <c r="B33">
        <v>0</v>
      </c>
      <c r="C33">
        <v>0</v>
      </c>
      <c r="D33">
        <v>0</v>
      </c>
      <c r="E33">
        <v>0</v>
      </c>
      <c r="F33">
        <v>0</v>
      </c>
      <c r="G33">
        <v>119</v>
      </c>
      <c r="H33">
        <v>5</v>
      </c>
      <c r="I33">
        <v>1</v>
      </c>
      <c r="J33">
        <v>0</v>
      </c>
      <c r="K33">
        <v>125</v>
      </c>
    </row>
    <row r="34" spans="1:11" ht="15">
      <c r="A34" t="s">
        <v>26</v>
      </c>
      <c r="B34">
        <v>0</v>
      </c>
      <c r="C34">
        <v>0</v>
      </c>
      <c r="D34">
        <v>0</v>
      </c>
      <c r="E34">
        <v>0</v>
      </c>
      <c r="F34">
        <v>0</v>
      </c>
      <c r="G34">
        <v>0</v>
      </c>
      <c r="H34">
        <v>0</v>
      </c>
      <c r="I34">
        <v>0</v>
      </c>
      <c r="J34">
        <v>0</v>
      </c>
      <c r="K34">
        <v>0</v>
      </c>
    </row>
    <row r="35" spans="1:11" ht="15">
      <c r="A35" t="s">
        <v>27</v>
      </c>
      <c r="B35">
        <v>0</v>
      </c>
      <c r="C35">
        <v>0</v>
      </c>
      <c r="D35">
        <v>0</v>
      </c>
      <c r="E35">
        <v>0</v>
      </c>
      <c r="F35">
        <v>65</v>
      </c>
      <c r="G35">
        <v>17</v>
      </c>
      <c r="H35">
        <v>17</v>
      </c>
      <c r="I35">
        <v>0</v>
      </c>
      <c r="J35">
        <v>0</v>
      </c>
      <c r="K35">
        <v>99</v>
      </c>
    </row>
    <row r="36" spans="1:11" ht="15">
      <c r="A36" t="s">
        <v>28</v>
      </c>
      <c r="B36">
        <v>0</v>
      </c>
      <c r="C36">
        <v>0</v>
      </c>
      <c r="D36">
        <v>0</v>
      </c>
      <c r="E36">
        <v>0</v>
      </c>
      <c r="F36">
        <v>1</v>
      </c>
      <c r="G36">
        <v>0</v>
      </c>
      <c r="H36">
        <v>0</v>
      </c>
      <c r="I36">
        <v>0</v>
      </c>
      <c r="J36">
        <v>0</v>
      </c>
      <c r="K36">
        <v>1</v>
      </c>
    </row>
    <row r="37" spans="1:11" ht="15">
      <c r="A37" t="s">
        <v>29</v>
      </c>
      <c r="B37">
        <v>0</v>
      </c>
      <c r="C37">
        <v>0</v>
      </c>
      <c r="D37">
        <v>0</v>
      </c>
      <c r="E37">
        <v>40</v>
      </c>
      <c r="F37">
        <v>500</v>
      </c>
      <c r="G37">
        <v>1000</v>
      </c>
      <c r="H37">
        <v>84</v>
      </c>
      <c r="I37">
        <v>6</v>
      </c>
      <c r="J37">
        <v>0</v>
      </c>
      <c r="K37">
        <v>1630</v>
      </c>
    </row>
    <row r="38" spans="1:11" ht="15">
      <c r="A38" t="s">
        <v>37</v>
      </c>
      <c r="K38">
        <v>7406</v>
      </c>
    </row>
    <row r="42" spans="2:14" ht="15">
      <c r="B42" s="2"/>
      <c r="E42" s="2"/>
      <c r="G42" s="2"/>
      <c r="I42" s="2"/>
      <c r="J42" s="2"/>
      <c r="K42" s="2"/>
      <c r="L42" s="2"/>
      <c r="M42" s="2"/>
      <c r="N42" s="2"/>
    </row>
    <row r="43" spans="2:19" ht="15">
      <c r="B43" s="22">
        <v>40283</v>
      </c>
      <c r="C43" s="22">
        <v>40284</v>
      </c>
      <c r="D43" s="22">
        <v>40288</v>
      </c>
      <c r="E43" s="22">
        <v>40289</v>
      </c>
      <c r="F43" s="22">
        <v>40293</v>
      </c>
      <c r="G43" s="22">
        <v>40294</v>
      </c>
      <c r="H43" s="22">
        <v>40298</v>
      </c>
      <c r="I43" s="22">
        <v>40299</v>
      </c>
      <c r="J43" s="22">
        <v>40303</v>
      </c>
      <c r="K43" s="22">
        <v>40304</v>
      </c>
      <c r="L43" s="22">
        <v>40308</v>
      </c>
      <c r="M43" s="22">
        <v>40309</v>
      </c>
      <c r="N43" s="22">
        <v>40313</v>
      </c>
      <c r="O43" s="22">
        <v>40314</v>
      </c>
      <c r="P43" s="22">
        <v>40318</v>
      </c>
      <c r="Q43" s="22">
        <v>40319</v>
      </c>
      <c r="R43" s="22">
        <v>40323</v>
      </c>
      <c r="S43" s="22">
        <v>40324</v>
      </c>
    </row>
    <row r="44" spans="1:19" ht="15">
      <c r="A44">
        <v>2009</v>
      </c>
      <c r="C44">
        <v>144</v>
      </c>
      <c r="E44">
        <v>5</v>
      </c>
      <c r="G44">
        <v>6</v>
      </c>
      <c r="I44">
        <v>186</v>
      </c>
      <c r="K44">
        <v>2661</v>
      </c>
      <c r="M44">
        <v>2630</v>
      </c>
      <c r="O44">
        <v>1396</v>
      </c>
      <c r="Q44">
        <v>316</v>
      </c>
      <c r="S44">
        <v>62</v>
      </c>
    </row>
    <row r="45" spans="1:18" ht="15">
      <c r="A45">
        <v>2010</v>
      </c>
      <c r="B45">
        <v>351</v>
      </c>
      <c r="D45">
        <v>81</v>
      </c>
      <c r="F45">
        <v>96</v>
      </c>
      <c r="H45">
        <v>726</v>
      </c>
      <c r="J45">
        <v>1208</v>
      </c>
      <c r="L45">
        <v>1348</v>
      </c>
      <c r="N45">
        <v>4757</v>
      </c>
      <c r="P45">
        <v>1208</v>
      </c>
      <c r="R45">
        <v>70</v>
      </c>
    </row>
    <row r="48" spans="1:6" ht="15">
      <c r="A48" s="23">
        <v>2010</v>
      </c>
      <c r="B48" t="s">
        <v>32</v>
      </c>
      <c r="F48" t="s">
        <v>33</v>
      </c>
    </row>
    <row r="49" spans="1:11" ht="15">
      <c r="A49" t="s">
        <v>31</v>
      </c>
      <c r="B49">
        <v>15</v>
      </c>
      <c r="C49">
        <v>20</v>
      </c>
      <c r="D49">
        <v>25</v>
      </c>
      <c r="E49">
        <v>30</v>
      </c>
      <c r="F49">
        <v>5</v>
      </c>
      <c r="G49">
        <v>10</v>
      </c>
      <c r="H49">
        <v>15</v>
      </c>
      <c r="I49">
        <v>20</v>
      </c>
      <c r="J49">
        <v>25</v>
      </c>
      <c r="K49" t="s">
        <v>37</v>
      </c>
    </row>
    <row r="50" spans="1:11" ht="15">
      <c r="A50" t="s">
        <v>1</v>
      </c>
      <c r="B50">
        <v>0</v>
      </c>
      <c r="C50">
        <v>0</v>
      </c>
      <c r="D50">
        <v>0</v>
      </c>
      <c r="E50">
        <v>3</v>
      </c>
      <c r="F50">
        <v>0</v>
      </c>
      <c r="G50">
        <v>5</v>
      </c>
      <c r="H50">
        <v>128</v>
      </c>
      <c r="I50">
        <v>54</v>
      </c>
      <c r="J50">
        <v>13</v>
      </c>
      <c r="K50">
        <v>203</v>
      </c>
    </row>
    <row r="51" spans="1:11" ht="15">
      <c r="A51" t="s">
        <v>51</v>
      </c>
      <c r="B51">
        <v>0</v>
      </c>
      <c r="C51">
        <v>0</v>
      </c>
      <c r="D51">
        <v>0</v>
      </c>
      <c r="E51">
        <v>0</v>
      </c>
      <c r="F51">
        <v>0</v>
      </c>
      <c r="G51">
        <v>0</v>
      </c>
      <c r="H51">
        <v>0</v>
      </c>
      <c r="I51">
        <v>0</v>
      </c>
      <c r="J51">
        <v>0</v>
      </c>
      <c r="K51">
        <v>0</v>
      </c>
    </row>
    <row r="52" spans="1:11" ht="15">
      <c r="A52" t="s">
        <v>2</v>
      </c>
      <c r="B52">
        <v>0</v>
      </c>
      <c r="C52">
        <v>1</v>
      </c>
      <c r="D52">
        <v>0</v>
      </c>
      <c r="E52">
        <v>0</v>
      </c>
      <c r="F52">
        <v>0</v>
      </c>
      <c r="G52">
        <v>0</v>
      </c>
      <c r="H52">
        <v>0</v>
      </c>
      <c r="I52">
        <v>0</v>
      </c>
      <c r="J52">
        <v>0</v>
      </c>
      <c r="K52">
        <v>1</v>
      </c>
    </row>
    <row r="53" spans="1:11" ht="15">
      <c r="A53" t="s">
        <v>3</v>
      </c>
      <c r="B53">
        <v>1</v>
      </c>
      <c r="C53">
        <v>2</v>
      </c>
      <c r="D53">
        <v>25</v>
      </c>
      <c r="E53">
        <v>5</v>
      </c>
      <c r="F53">
        <v>7</v>
      </c>
      <c r="G53">
        <v>0</v>
      </c>
      <c r="H53">
        <v>0</v>
      </c>
      <c r="I53">
        <v>2</v>
      </c>
      <c r="J53">
        <v>0</v>
      </c>
      <c r="K53">
        <v>42</v>
      </c>
    </row>
    <row r="54" spans="1:11" ht="15">
      <c r="A54" t="s">
        <v>4</v>
      </c>
      <c r="B54">
        <v>0</v>
      </c>
      <c r="C54">
        <v>6</v>
      </c>
      <c r="D54">
        <v>14</v>
      </c>
      <c r="E54">
        <v>134</v>
      </c>
      <c r="F54">
        <v>137</v>
      </c>
      <c r="G54">
        <v>3</v>
      </c>
      <c r="H54">
        <v>8</v>
      </c>
      <c r="I54">
        <v>13</v>
      </c>
      <c r="J54">
        <v>0</v>
      </c>
      <c r="K54">
        <v>315</v>
      </c>
    </row>
    <row r="55" spans="1:11" ht="15">
      <c r="A55" t="s">
        <v>5</v>
      </c>
      <c r="B55">
        <v>0</v>
      </c>
      <c r="C55">
        <v>0</v>
      </c>
      <c r="D55">
        <v>0</v>
      </c>
      <c r="E55">
        <v>2</v>
      </c>
      <c r="F55">
        <v>2</v>
      </c>
      <c r="G55">
        <v>0</v>
      </c>
      <c r="H55">
        <v>2</v>
      </c>
      <c r="I55">
        <v>1</v>
      </c>
      <c r="J55">
        <v>4</v>
      </c>
      <c r="K55">
        <v>11</v>
      </c>
    </row>
    <row r="56" spans="1:11" ht="15">
      <c r="A56" t="s">
        <v>6</v>
      </c>
      <c r="B56">
        <v>0</v>
      </c>
      <c r="C56">
        <v>4</v>
      </c>
      <c r="D56">
        <v>3</v>
      </c>
      <c r="E56">
        <v>14</v>
      </c>
      <c r="F56">
        <v>5</v>
      </c>
      <c r="G56">
        <v>1</v>
      </c>
      <c r="H56">
        <v>3</v>
      </c>
      <c r="I56">
        <v>4</v>
      </c>
      <c r="J56">
        <v>2</v>
      </c>
      <c r="K56">
        <v>36</v>
      </c>
    </row>
    <row r="57" spans="1:11" ht="15">
      <c r="A57" t="s">
        <v>7</v>
      </c>
      <c r="B57">
        <v>0</v>
      </c>
      <c r="C57">
        <v>5</v>
      </c>
      <c r="D57">
        <v>0</v>
      </c>
      <c r="E57">
        <v>14</v>
      </c>
      <c r="F57">
        <v>4</v>
      </c>
      <c r="G57">
        <v>2</v>
      </c>
      <c r="H57">
        <v>0</v>
      </c>
      <c r="I57">
        <v>1</v>
      </c>
      <c r="J57">
        <v>0</v>
      </c>
      <c r="K57">
        <v>26</v>
      </c>
    </row>
    <row r="58" spans="1:11" ht="15">
      <c r="A58" t="s">
        <v>8</v>
      </c>
      <c r="B58">
        <v>0</v>
      </c>
      <c r="C58">
        <v>10</v>
      </c>
      <c r="D58">
        <v>0</v>
      </c>
      <c r="E58">
        <v>3</v>
      </c>
      <c r="F58">
        <v>0</v>
      </c>
      <c r="G58">
        <v>0</v>
      </c>
      <c r="H58">
        <v>0</v>
      </c>
      <c r="I58">
        <v>5</v>
      </c>
      <c r="J58">
        <v>0</v>
      </c>
      <c r="K58">
        <v>18</v>
      </c>
    </row>
    <row r="59" spans="1:11" ht="15">
      <c r="A59" t="s">
        <v>9</v>
      </c>
      <c r="B59">
        <v>0</v>
      </c>
      <c r="C59">
        <v>0</v>
      </c>
      <c r="D59">
        <v>0</v>
      </c>
      <c r="E59">
        <v>0</v>
      </c>
      <c r="F59">
        <v>0</v>
      </c>
      <c r="G59">
        <v>0</v>
      </c>
      <c r="H59">
        <v>0</v>
      </c>
      <c r="I59">
        <v>0</v>
      </c>
      <c r="J59">
        <v>0</v>
      </c>
      <c r="K59">
        <v>0</v>
      </c>
    </row>
    <row r="60" spans="1:11" ht="15">
      <c r="A60" t="s">
        <v>10</v>
      </c>
      <c r="B60">
        <v>0</v>
      </c>
      <c r="C60">
        <v>0</v>
      </c>
      <c r="D60">
        <v>0</v>
      </c>
      <c r="E60">
        <v>0</v>
      </c>
      <c r="F60">
        <v>2</v>
      </c>
      <c r="G60">
        <v>1</v>
      </c>
      <c r="H60">
        <v>1</v>
      </c>
      <c r="I60">
        <v>5</v>
      </c>
      <c r="J60">
        <v>13</v>
      </c>
      <c r="K60">
        <v>22</v>
      </c>
    </row>
    <row r="61" spans="1:11" ht="15">
      <c r="A61" t="s">
        <v>11</v>
      </c>
      <c r="B61">
        <v>0</v>
      </c>
      <c r="C61">
        <v>0</v>
      </c>
      <c r="D61">
        <v>0</v>
      </c>
      <c r="E61">
        <v>0</v>
      </c>
      <c r="F61">
        <v>0</v>
      </c>
      <c r="G61">
        <v>0</v>
      </c>
      <c r="H61">
        <v>0</v>
      </c>
      <c r="I61">
        <v>0</v>
      </c>
      <c r="J61">
        <v>0</v>
      </c>
      <c r="K61">
        <v>0</v>
      </c>
    </row>
    <row r="62" spans="1:11" ht="15">
      <c r="A62" t="s">
        <v>12</v>
      </c>
      <c r="B62">
        <v>0</v>
      </c>
      <c r="C62">
        <v>0</v>
      </c>
      <c r="D62">
        <v>0</v>
      </c>
      <c r="E62">
        <v>0</v>
      </c>
      <c r="F62">
        <v>0</v>
      </c>
      <c r="G62">
        <v>0</v>
      </c>
      <c r="H62">
        <v>0</v>
      </c>
      <c r="I62">
        <v>0</v>
      </c>
      <c r="J62">
        <v>0</v>
      </c>
      <c r="K62">
        <v>0</v>
      </c>
    </row>
    <row r="63" spans="1:11" ht="15">
      <c r="A63" t="s">
        <v>13</v>
      </c>
      <c r="B63">
        <v>0</v>
      </c>
      <c r="C63">
        <v>0</v>
      </c>
      <c r="D63">
        <v>0</v>
      </c>
      <c r="E63">
        <v>0</v>
      </c>
      <c r="F63">
        <v>0</v>
      </c>
      <c r="G63">
        <v>1</v>
      </c>
      <c r="H63">
        <v>0</v>
      </c>
      <c r="I63">
        <v>11</v>
      </c>
      <c r="J63">
        <v>0</v>
      </c>
      <c r="K63">
        <v>12</v>
      </c>
    </row>
    <row r="64" spans="1:11" ht="15">
      <c r="A64" t="s">
        <v>14</v>
      </c>
      <c r="B64">
        <v>0</v>
      </c>
      <c r="C64">
        <v>0</v>
      </c>
      <c r="D64">
        <v>0</v>
      </c>
      <c r="E64">
        <v>0</v>
      </c>
      <c r="F64">
        <v>3</v>
      </c>
      <c r="G64">
        <v>4</v>
      </c>
      <c r="H64">
        <v>26</v>
      </c>
      <c r="I64">
        <v>17</v>
      </c>
      <c r="J64">
        <v>6</v>
      </c>
      <c r="K64">
        <v>56</v>
      </c>
    </row>
    <row r="65" spans="1:11" ht="15">
      <c r="A65" t="s">
        <v>15</v>
      </c>
      <c r="B65">
        <v>0</v>
      </c>
      <c r="C65">
        <v>0</v>
      </c>
      <c r="D65">
        <v>0</v>
      </c>
      <c r="E65">
        <v>22</v>
      </c>
      <c r="F65">
        <v>31</v>
      </c>
      <c r="G65">
        <v>8</v>
      </c>
      <c r="H65">
        <v>2</v>
      </c>
      <c r="I65">
        <v>33</v>
      </c>
      <c r="J65">
        <v>14</v>
      </c>
      <c r="K65">
        <v>110</v>
      </c>
    </row>
    <row r="66" spans="1:11" ht="15">
      <c r="A66" t="s">
        <v>16</v>
      </c>
      <c r="B66">
        <v>0</v>
      </c>
      <c r="C66">
        <v>0</v>
      </c>
      <c r="D66">
        <v>0</v>
      </c>
      <c r="E66">
        <v>0</v>
      </c>
      <c r="F66">
        <v>3</v>
      </c>
      <c r="G66">
        <v>0</v>
      </c>
      <c r="H66">
        <v>3</v>
      </c>
      <c r="I66">
        <v>1</v>
      </c>
      <c r="J66">
        <v>3</v>
      </c>
      <c r="K66">
        <v>10</v>
      </c>
    </row>
    <row r="67" spans="1:11" ht="15">
      <c r="A67" t="s">
        <v>17</v>
      </c>
      <c r="B67">
        <v>0</v>
      </c>
      <c r="C67">
        <v>0</v>
      </c>
      <c r="D67">
        <v>0</v>
      </c>
      <c r="E67">
        <v>0</v>
      </c>
      <c r="F67">
        <v>14</v>
      </c>
      <c r="G67">
        <v>110</v>
      </c>
      <c r="H67">
        <v>228</v>
      </c>
      <c r="I67">
        <v>20</v>
      </c>
      <c r="J67">
        <v>1</v>
      </c>
      <c r="K67">
        <v>373</v>
      </c>
    </row>
    <row r="68" spans="1:11" ht="15">
      <c r="A68" t="s">
        <v>18</v>
      </c>
      <c r="B68">
        <v>0</v>
      </c>
      <c r="C68">
        <v>0</v>
      </c>
      <c r="D68">
        <v>7</v>
      </c>
      <c r="E68">
        <v>100</v>
      </c>
      <c r="F68">
        <v>500</v>
      </c>
      <c r="G68">
        <v>142</v>
      </c>
      <c r="H68">
        <v>3880</v>
      </c>
      <c r="I68">
        <v>367</v>
      </c>
      <c r="J68">
        <v>0</v>
      </c>
      <c r="K68">
        <v>4996</v>
      </c>
    </row>
    <row r="69" spans="1:11" ht="15">
      <c r="A69" t="s">
        <v>19</v>
      </c>
      <c r="B69">
        <v>0</v>
      </c>
      <c r="C69">
        <v>0</v>
      </c>
      <c r="D69">
        <v>0</v>
      </c>
      <c r="E69">
        <v>0</v>
      </c>
      <c r="F69">
        <v>0</v>
      </c>
      <c r="G69">
        <v>2</v>
      </c>
      <c r="H69">
        <v>97</v>
      </c>
      <c r="I69">
        <v>146</v>
      </c>
      <c r="J69">
        <v>0</v>
      </c>
      <c r="K69">
        <v>245</v>
      </c>
    </row>
    <row r="70" spans="1:11" ht="15">
      <c r="A70" t="s">
        <v>49</v>
      </c>
      <c r="B70">
        <v>0</v>
      </c>
      <c r="C70">
        <v>0</v>
      </c>
      <c r="D70">
        <v>0</v>
      </c>
      <c r="E70">
        <v>0</v>
      </c>
      <c r="F70">
        <v>3</v>
      </c>
      <c r="G70">
        <v>0</v>
      </c>
      <c r="H70">
        <v>2</v>
      </c>
      <c r="I70">
        <v>0</v>
      </c>
      <c r="J70">
        <v>0</v>
      </c>
      <c r="K70">
        <v>5</v>
      </c>
    </row>
    <row r="71" spans="1:11" ht="15">
      <c r="A71" t="s">
        <v>30</v>
      </c>
      <c r="B71">
        <v>0</v>
      </c>
      <c r="C71">
        <v>1</v>
      </c>
      <c r="D71">
        <v>15</v>
      </c>
      <c r="E71">
        <v>298</v>
      </c>
      <c r="F71">
        <v>92</v>
      </c>
      <c r="G71">
        <v>0</v>
      </c>
      <c r="H71">
        <v>54</v>
      </c>
      <c r="I71">
        <v>332</v>
      </c>
      <c r="J71">
        <v>11</v>
      </c>
      <c r="K71">
        <v>803</v>
      </c>
    </row>
    <row r="72" spans="1:11" ht="15">
      <c r="A72" t="s">
        <v>20</v>
      </c>
      <c r="B72">
        <v>0</v>
      </c>
      <c r="C72">
        <v>0</v>
      </c>
      <c r="D72">
        <v>0</v>
      </c>
      <c r="E72">
        <v>0</v>
      </c>
      <c r="F72">
        <v>0</v>
      </c>
      <c r="G72">
        <v>0</v>
      </c>
      <c r="H72">
        <v>0</v>
      </c>
      <c r="I72">
        <v>1</v>
      </c>
      <c r="J72">
        <v>0</v>
      </c>
      <c r="K72">
        <v>1</v>
      </c>
    </row>
    <row r="73" spans="1:11" ht="15">
      <c r="A73" t="s">
        <v>21</v>
      </c>
      <c r="B73">
        <v>0</v>
      </c>
      <c r="C73">
        <v>0</v>
      </c>
      <c r="D73">
        <v>0</v>
      </c>
      <c r="E73">
        <v>0</v>
      </c>
      <c r="F73">
        <v>0</v>
      </c>
      <c r="G73">
        <v>0</v>
      </c>
      <c r="H73">
        <v>0</v>
      </c>
      <c r="I73">
        <v>7</v>
      </c>
      <c r="J73">
        <v>0</v>
      </c>
      <c r="K73">
        <v>7</v>
      </c>
    </row>
    <row r="74" spans="1:11" ht="15">
      <c r="A74" t="s">
        <v>22</v>
      </c>
      <c r="B74">
        <v>0</v>
      </c>
      <c r="C74">
        <v>2</v>
      </c>
      <c r="D74">
        <v>32</v>
      </c>
      <c r="E74">
        <v>116</v>
      </c>
      <c r="F74">
        <v>101</v>
      </c>
      <c r="G74">
        <v>59</v>
      </c>
      <c r="H74">
        <v>192</v>
      </c>
      <c r="I74">
        <v>56</v>
      </c>
      <c r="J74">
        <v>3</v>
      </c>
      <c r="K74">
        <v>561</v>
      </c>
    </row>
    <row r="75" spans="1:11" ht="15">
      <c r="A75" t="s">
        <v>23</v>
      </c>
      <c r="B75">
        <v>350</v>
      </c>
      <c r="C75">
        <v>50</v>
      </c>
      <c r="D75">
        <v>0</v>
      </c>
      <c r="E75">
        <v>0</v>
      </c>
      <c r="F75">
        <v>0</v>
      </c>
      <c r="G75">
        <v>5</v>
      </c>
      <c r="H75">
        <v>0</v>
      </c>
      <c r="I75">
        <v>0</v>
      </c>
      <c r="J75">
        <v>0</v>
      </c>
      <c r="K75">
        <v>405</v>
      </c>
    </row>
    <row r="76" spans="1:11" ht="15">
      <c r="A76" t="s">
        <v>52</v>
      </c>
      <c r="B76">
        <v>0</v>
      </c>
      <c r="C76">
        <v>0</v>
      </c>
      <c r="D76">
        <v>0</v>
      </c>
      <c r="E76">
        <v>0</v>
      </c>
      <c r="F76">
        <v>0</v>
      </c>
      <c r="G76">
        <v>0</v>
      </c>
      <c r="H76">
        <v>0</v>
      </c>
      <c r="I76">
        <v>0</v>
      </c>
      <c r="J76">
        <v>0</v>
      </c>
      <c r="K76">
        <v>0</v>
      </c>
    </row>
    <row r="77" spans="1:11" ht="15">
      <c r="A77" t="s">
        <v>24</v>
      </c>
      <c r="B77">
        <v>0</v>
      </c>
      <c r="C77">
        <v>0</v>
      </c>
      <c r="D77">
        <v>0</v>
      </c>
      <c r="E77">
        <v>0</v>
      </c>
      <c r="F77">
        <v>0</v>
      </c>
      <c r="G77">
        <v>0</v>
      </c>
      <c r="H77">
        <v>0</v>
      </c>
      <c r="I77">
        <v>0</v>
      </c>
      <c r="J77">
        <v>0</v>
      </c>
      <c r="K77">
        <v>0</v>
      </c>
    </row>
    <row r="78" spans="1:11" ht="15">
      <c r="A78" t="s">
        <v>25</v>
      </c>
      <c r="B78">
        <v>0</v>
      </c>
      <c r="C78">
        <v>0</v>
      </c>
      <c r="D78">
        <v>0</v>
      </c>
      <c r="E78">
        <v>0</v>
      </c>
      <c r="F78">
        <v>0</v>
      </c>
      <c r="G78">
        <v>0</v>
      </c>
      <c r="H78">
        <v>0</v>
      </c>
      <c r="I78">
        <v>0</v>
      </c>
      <c r="J78">
        <v>0</v>
      </c>
      <c r="K78">
        <v>0</v>
      </c>
    </row>
    <row r="79" spans="1:11" ht="15">
      <c r="A79" t="s">
        <v>26</v>
      </c>
      <c r="B79">
        <v>0</v>
      </c>
      <c r="C79">
        <v>0</v>
      </c>
      <c r="D79">
        <v>0</v>
      </c>
      <c r="E79">
        <v>0</v>
      </c>
      <c r="F79">
        <v>0</v>
      </c>
      <c r="G79">
        <v>0</v>
      </c>
      <c r="H79">
        <v>0</v>
      </c>
      <c r="I79">
        <v>0</v>
      </c>
      <c r="J79">
        <v>0</v>
      </c>
      <c r="K79">
        <v>0</v>
      </c>
    </row>
    <row r="80" spans="1:11" ht="15">
      <c r="A80" t="s">
        <v>27</v>
      </c>
      <c r="B80">
        <v>0</v>
      </c>
      <c r="C80">
        <v>0</v>
      </c>
      <c r="D80">
        <v>0</v>
      </c>
      <c r="E80">
        <v>12</v>
      </c>
      <c r="F80">
        <v>3</v>
      </c>
      <c r="G80">
        <v>5</v>
      </c>
      <c r="H80">
        <v>31</v>
      </c>
      <c r="I80">
        <v>31</v>
      </c>
      <c r="J80">
        <v>0</v>
      </c>
      <c r="K80">
        <v>82</v>
      </c>
    </row>
    <row r="81" spans="1:11" ht="15">
      <c r="A81" t="s">
        <v>28</v>
      </c>
      <c r="B81">
        <v>0</v>
      </c>
      <c r="C81">
        <v>0</v>
      </c>
      <c r="D81">
        <v>0</v>
      </c>
      <c r="E81">
        <v>3</v>
      </c>
      <c r="F81">
        <v>1</v>
      </c>
      <c r="G81">
        <v>0</v>
      </c>
      <c r="H81">
        <v>0</v>
      </c>
      <c r="I81">
        <v>1</v>
      </c>
      <c r="J81">
        <v>0</v>
      </c>
      <c r="K81">
        <v>5</v>
      </c>
    </row>
    <row r="82" spans="1:11" ht="15">
      <c r="A82" t="s">
        <v>29</v>
      </c>
      <c r="B82">
        <v>0</v>
      </c>
      <c r="C82">
        <v>0</v>
      </c>
      <c r="D82">
        <v>0</v>
      </c>
      <c r="E82">
        <v>0</v>
      </c>
      <c r="F82">
        <v>300</v>
      </c>
      <c r="G82">
        <v>1000</v>
      </c>
      <c r="H82">
        <v>100</v>
      </c>
      <c r="I82">
        <v>100</v>
      </c>
      <c r="J82">
        <v>0</v>
      </c>
      <c r="K82">
        <v>1500</v>
      </c>
    </row>
    <row r="83" spans="1:11" ht="15">
      <c r="A83" t="s">
        <v>37</v>
      </c>
      <c r="K83">
        <v>9845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2009-05-11T22:14:07Z</dcterms:created>
  <dcterms:modified xsi:type="dcterms:W3CDTF">2010-11-12T03:30:47Z</dcterms:modified>
  <cp:category/>
  <cp:version/>
  <cp:contentType/>
  <cp:contentStatus/>
</cp:coreProperties>
</file>